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7" i="1"/>
  <c r="AA74"/>
  <c r="AB74"/>
  <c r="Z74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43"/>
  <c r="AD43" s="1"/>
  <c r="AI39"/>
  <c r="E7"/>
  <c r="D210"/>
  <c r="V210" s="1"/>
  <c r="C210"/>
  <c r="U210" s="1"/>
  <c r="B210"/>
  <c r="G210" s="1"/>
  <c r="A210"/>
  <c r="D209"/>
  <c r="V209" s="1"/>
  <c r="C209"/>
  <c r="B209"/>
  <c r="G209" s="1"/>
  <c r="A209"/>
  <c r="D208"/>
  <c r="V208" s="1"/>
  <c r="C208"/>
  <c r="Q208" s="1"/>
  <c r="B208"/>
  <c r="G208" s="1"/>
  <c r="A208"/>
  <c r="D207"/>
  <c r="V207" s="1"/>
  <c r="C207"/>
  <c r="B207"/>
  <c r="G207" s="1"/>
  <c r="A207"/>
  <c r="D206"/>
  <c r="V206" s="1"/>
  <c r="C206"/>
  <c r="U206" s="1"/>
  <c r="B206"/>
  <c r="G206" s="1"/>
  <c r="A206"/>
  <c r="D205"/>
  <c r="V205" s="1"/>
  <c r="C205"/>
  <c r="E205" s="1"/>
  <c r="B205"/>
  <c r="G205" s="1"/>
  <c r="A205"/>
  <c r="D204"/>
  <c r="V204" s="1"/>
  <c r="C204"/>
  <c r="Q204" s="1"/>
  <c r="B204"/>
  <c r="G204" s="1"/>
  <c r="A204"/>
  <c r="D203"/>
  <c r="V203" s="1"/>
  <c r="C203"/>
  <c r="B203"/>
  <c r="G203" s="1"/>
  <c r="A203"/>
  <c r="D202"/>
  <c r="V202" s="1"/>
  <c r="C202"/>
  <c r="U202" s="1"/>
  <c r="B202"/>
  <c r="G202" s="1"/>
  <c r="A202"/>
  <c r="D201"/>
  <c r="V201" s="1"/>
  <c r="C201"/>
  <c r="B201"/>
  <c r="G201" s="1"/>
  <c r="A201"/>
  <c r="D200"/>
  <c r="V200" s="1"/>
  <c r="C200"/>
  <c r="Q200" s="1"/>
  <c r="B200"/>
  <c r="G200" s="1"/>
  <c r="A200"/>
  <c r="D199"/>
  <c r="V199" s="1"/>
  <c r="C199"/>
  <c r="B199"/>
  <c r="G199" s="1"/>
  <c r="A199"/>
  <c r="D198"/>
  <c r="C198"/>
  <c r="U198" s="1"/>
  <c r="B198"/>
  <c r="G198" s="1"/>
  <c r="A198"/>
  <c r="D197"/>
  <c r="V197" s="1"/>
  <c r="C197"/>
  <c r="B197"/>
  <c r="G197" s="1"/>
  <c r="A197"/>
  <c r="D196"/>
  <c r="C196"/>
  <c r="Q196" s="1"/>
  <c r="B196"/>
  <c r="G196" s="1"/>
  <c r="A196"/>
  <c r="D195"/>
  <c r="V195" s="1"/>
  <c r="C195"/>
  <c r="B195"/>
  <c r="T195" s="1"/>
  <c r="A195"/>
  <c r="D194"/>
  <c r="C194"/>
  <c r="Q194" s="1"/>
  <c r="B194"/>
  <c r="G194" s="1"/>
  <c r="A194"/>
  <c r="D193"/>
  <c r="V193" s="1"/>
  <c r="C193"/>
  <c r="B193"/>
  <c r="G193" s="1"/>
  <c r="A193"/>
  <c r="D192"/>
  <c r="C192"/>
  <c r="U192" s="1"/>
  <c r="B192"/>
  <c r="G192" s="1"/>
  <c r="A192"/>
  <c r="D191"/>
  <c r="V191" s="1"/>
  <c r="C191"/>
  <c r="B191"/>
  <c r="T191" s="1"/>
  <c r="A191"/>
  <c r="D190"/>
  <c r="C190"/>
  <c r="U190" s="1"/>
  <c r="B190"/>
  <c r="G190" s="1"/>
  <c r="A190"/>
  <c r="D189"/>
  <c r="V189" s="1"/>
  <c r="C189"/>
  <c r="B189"/>
  <c r="G189" s="1"/>
  <c r="A189"/>
  <c r="D188"/>
  <c r="C188"/>
  <c r="Q188" s="1"/>
  <c r="B188"/>
  <c r="A188"/>
  <c r="D187"/>
  <c r="V187" s="1"/>
  <c r="C187"/>
  <c r="B187"/>
  <c r="T187" s="1"/>
  <c r="A187"/>
  <c r="D186"/>
  <c r="C186"/>
  <c r="Q186" s="1"/>
  <c r="B186"/>
  <c r="A186"/>
  <c r="D185"/>
  <c r="V185" s="1"/>
  <c r="C185"/>
  <c r="B185"/>
  <c r="G185" s="1"/>
  <c r="A185"/>
  <c r="D184"/>
  <c r="C184"/>
  <c r="U184" s="1"/>
  <c r="B184"/>
  <c r="G184" s="1"/>
  <c r="A184"/>
  <c r="H183"/>
  <c r="D183"/>
  <c r="V183" s="1"/>
  <c r="C183"/>
  <c r="B183"/>
  <c r="T183" s="1"/>
  <c r="A183"/>
  <c r="Q182"/>
  <c r="D182"/>
  <c r="C182"/>
  <c r="U182" s="1"/>
  <c r="B182"/>
  <c r="G182" s="1"/>
  <c r="A182"/>
  <c r="D181"/>
  <c r="V181" s="1"/>
  <c r="C181"/>
  <c r="B181"/>
  <c r="G181" s="1"/>
  <c r="A181"/>
  <c r="D180"/>
  <c r="C180"/>
  <c r="B180"/>
  <c r="G180" s="1"/>
  <c r="A180"/>
  <c r="O167"/>
  <c r="N167"/>
  <c r="M167"/>
  <c r="L167"/>
  <c r="N159"/>
  <c r="M159"/>
  <c r="L159"/>
  <c r="D159"/>
  <c r="I166" s="1"/>
  <c r="C159"/>
  <c r="H165" s="1"/>
  <c r="B159"/>
  <c r="H164" s="1"/>
  <c r="V157"/>
  <c r="U157"/>
  <c r="T157"/>
  <c r="R157"/>
  <c r="Q157"/>
  <c r="P157"/>
  <c r="O157"/>
  <c r="J157"/>
  <c r="I157"/>
  <c r="H157"/>
  <c r="E157"/>
  <c r="W155"/>
  <c r="S155"/>
  <c r="K155"/>
  <c r="V152"/>
  <c r="U152"/>
  <c r="T152"/>
  <c r="R152"/>
  <c r="Q152"/>
  <c r="P152"/>
  <c r="O152"/>
  <c r="J152"/>
  <c r="I152"/>
  <c r="H152"/>
  <c r="E152"/>
  <c r="W150"/>
  <c r="S150"/>
  <c r="K150"/>
  <c r="V147"/>
  <c r="U147"/>
  <c r="T147"/>
  <c r="R147"/>
  <c r="Q147"/>
  <c r="P147"/>
  <c r="O147"/>
  <c r="J147"/>
  <c r="I147"/>
  <c r="H147"/>
  <c r="E147"/>
  <c r="W145"/>
  <c r="S145"/>
  <c r="K145"/>
  <c r="V142"/>
  <c r="U142"/>
  <c r="T142"/>
  <c r="R142"/>
  <c r="Q142"/>
  <c r="P142"/>
  <c r="O142"/>
  <c r="J142"/>
  <c r="I142"/>
  <c r="H142"/>
  <c r="E142"/>
  <c r="W140"/>
  <c r="S140"/>
  <c r="K140"/>
  <c r="V137"/>
  <c r="U137"/>
  <c r="T137"/>
  <c r="R137"/>
  <c r="Q137"/>
  <c r="P137"/>
  <c r="O137"/>
  <c r="J137"/>
  <c r="I137"/>
  <c r="H137"/>
  <c r="E137"/>
  <c r="W135"/>
  <c r="S135"/>
  <c r="K135"/>
  <c r="V132"/>
  <c r="U132"/>
  <c r="T132"/>
  <c r="R132"/>
  <c r="Q132"/>
  <c r="P132"/>
  <c r="O132"/>
  <c r="J132"/>
  <c r="I132"/>
  <c r="K132" s="1"/>
  <c r="H132"/>
  <c r="E132"/>
  <c r="W130"/>
  <c r="S130"/>
  <c r="K130"/>
  <c r="V127"/>
  <c r="U127"/>
  <c r="W127" s="1"/>
  <c r="T127"/>
  <c r="R127"/>
  <c r="Q127"/>
  <c r="P127"/>
  <c r="O127"/>
  <c r="J127"/>
  <c r="I127"/>
  <c r="H127"/>
  <c r="E127"/>
  <c r="W125"/>
  <c r="S125"/>
  <c r="K125"/>
  <c r="V122"/>
  <c r="U122"/>
  <c r="T122"/>
  <c r="R122"/>
  <c r="Q122"/>
  <c r="P122"/>
  <c r="O122"/>
  <c r="J122"/>
  <c r="I122"/>
  <c r="H122"/>
  <c r="E122"/>
  <c r="W120"/>
  <c r="S120"/>
  <c r="K120"/>
  <c r="V117"/>
  <c r="U117"/>
  <c r="W117" s="1"/>
  <c r="T117"/>
  <c r="R117"/>
  <c r="Q117"/>
  <c r="P117"/>
  <c r="O117"/>
  <c r="J117"/>
  <c r="I117"/>
  <c r="H117"/>
  <c r="E117"/>
  <c r="W115"/>
  <c r="S115"/>
  <c r="K115"/>
  <c r="V112"/>
  <c r="U112"/>
  <c r="T112"/>
  <c r="R112"/>
  <c r="Q112"/>
  <c r="P112"/>
  <c r="O112"/>
  <c r="J112"/>
  <c r="I112"/>
  <c r="H112"/>
  <c r="E112"/>
  <c r="W110"/>
  <c r="S110"/>
  <c r="K110"/>
  <c r="V107"/>
  <c r="U107"/>
  <c r="T107"/>
  <c r="R107"/>
  <c r="Q107"/>
  <c r="P107"/>
  <c r="O107"/>
  <c r="J107"/>
  <c r="I107"/>
  <c r="H107"/>
  <c r="E107"/>
  <c r="W105"/>
  <c r="S105"/>
  <c r="K105"/>
  <c r="V102"/>
  <c r="U102"/>
  <c r="T102"/>
  <c r="R102"/>
  <c r="Q102"/>
  <c r="P102"/>
  <c r="O102"/>
  <c r="J102"/>
  <c r="I102"/>
  <c r="K102" s="1"/>
  <c r="H102"/>
  <c r="E102"/>
  <c r="W100"/>
  <c r="S100"/>
  <c r="K100"/>
  <c r="V97"/>
  <c r="U97"/>
  <c r="W97" s="1"/>
  <c r="T97"/>
  <c r="R97"/>
  <c r="Q97"/>
  <c r="S97" s="1"/>
  <c r="P97"/>
  <c r="O97"/>
  <c r="J97"/>
  <c r="I97"/>
  <c r="H97"/>
  <c r="E97"/>
  <c r="W95"/>
  <c r="S95"/>
  <c r="K95"/>
  <c r="V92"/>
  <c r="U92"/>
  <c r="W92" s="1"/>
  <c r="T92"/>
  <c r="R92"/>
  <c r="Q92"/>
  <c r="P92"/>
  <c r="O92"/>
  <c r="J92"/>
  <c r="I92"/>
  <c r="H92"/>
  <c r="E92"/>
  <c r="W90"/>
  <c r="S90"/>
  <c r="K90"/>
  <c r="V87"/>
  <c r="U87"/>
  <c r="T87"/>
  <c r="R87"/>
  <c r="Q87"/>
  <c r="P87"/>
  <c r="O87"/>
  <c r="J87"/>
  <c r="I87"/>
  <c r="H87"/>
  <c r="E87"/>
  <c r="W85"/>
  <c r="S85"/>
  <c r="K85"/>
  <c r="V82"/>
  <c r="U82"/>
  <c r="T82"/>
  <c r="R82"/>
  <c r="Q82"/>
  <c r="P82"/>
  <c r="O82"/>
  <c r="J82"/>
  <c r="I82"/>
  <c r="H82"/>
  <c r="E82"/>
  <c r="W80"/>
  <c r="S80"/>
  <c r="K80"/>
  <c r="V77"/>
  <c r="U77"/>
  <c r="T77"/>
  <c r="R77"/>
  <c r="Q77"/>
  <c r="P77"/>
  <c r="O77"/>
  <c r="J77"/>
  <c r="I77"/>
  <c r="H77"/>
  <c r="E77"/>
  <c r="W75"/>
  <c r="S75"/>
  <c r="K75"/>
  <c r="AH73"/>
  <c r="AG73"/>
  <c r="AF73"/>
  <c r="AE73"/>
  <c r="AD73"/>
  <c r="Y73"/>
  <c r="AH72"/>
  <c r="AG72"/>
  <c r="AF72"/>
  <c r="AE72"/>
  <c r="AD72"/>
  <c r="Y72"/>
  <c r="V72"/>
  <c r="U72"/>
  <c r="T72"/>
  <c r="R72"/>
  <c r="Q72"/>
  <c r="S72" s="1"/>
  <c r="P72"/>
  <c r="O72"/>
  <c r="J72"/>
  <c r="I72"/>
  <c r="H72"/>
  <c r="E72"/>
  <c r="AH71"/>
  <c r="AG71"/>
  <c r="AF71"/>
  <c r="AE71"/>
  <c r="AD71"/>
  <c r="Y71"/>
  <c r="AH70"/>
  <c r="AG70"/>
  <c r="AF70"/>
  <c r="AE70"/>
  <c r="AD70"/>
  <c r="Y70"/>
  <c r="W70"/>
  <c r="S70"/>
  <c r="K70"/>
  <c r="AH69"/>
  <c r="AG69"/>
  <c r="AF69"/>
  <c r="AE69"/>
  <c r="AD69"/>
  <c r="Y69"/>
  <c r="AH68"/>
  <c r="AG68"/>
  <c r="AF68"/>
  <c r="AE68"/>
  <c r="AD68"/>
  <c r="Y68"/>
  <c r="AH67"/>
  <c r="AG67"/>
  <c r="AF67"/>
  <c r="AE67"/>
  <c r="AD67"/>
  <c r="Y67"/>
  <c r="V67"/>
  <c r="U67"/>
  <c r="T67"/>
  <c r="R67"/>
  <c r="Q67"/>
  <c r="P67"/>
  <c r="O67"/>
  <c r="J67"/>
  <c r="I67"/>
  <c r="K67" s="1"/>
  <c r="H67"/>
  <c r="E67"/>
  <c r="AH66"/>
  <c r="AG66"/>
  <c r="AF66"/>
  <c r="AE66"/>
  <c r="AD66"/>
  <c r="Y66"/>
  <c r="AH65"/>
  <c r="AG65"/>
  <c r="AF65"/>
  <c r="AE65"/>
  <c r="AD65"/>
  <c r="Y65"/>
  <c r="W65"/>
  <c r="S65"/>
  <c r="K65"/>
  <c r="AH64"/>
  <c r="AG64"/>
  <c r="AF64"/>
  <c r="AE64"/>
  <c r="AD64"/>
  <c r="Y64"/>
  <c r="AH63"/>
  <c r="AG63"/>
  <c r="AF63"/>
  <c r="AE63"/>
  <c r="AD63"/>
  <c r="Y63"/>
  <c r="AH62"/>
  <c r="AG62"/>
  <c r="AF62"/>
  <c r="AE62"/>
  <c r="AD62"/>
  <c r="Y62"/>
  <c r="V62"/>
  <c r="U62"/>
  <c r="T62"/>
  <c r="R62"/>
  <c r="Q62"/>
  <c r="S62" s="1"/>
  <c r="P62"/>
  <c r="O62"/>
  <c r="J62"/>
  <c r="I62"/>
  <c r="H62"/>
  <c r="E62"/>
  <c r="AH61"/>
  <c r="AG61"/>
  <c r="AF61"/>
  <c r="AE61"/>
  <c r="AD61"/>
  <c r="Y61"/>
  <c r="AH60"/>
  <c r="AG60"/>
  <c r="AF60"/>
  <c r="AE60"/>
  <c r="AD60"/>
  <c r="Y60"/>
  <c r="W60"/>
  <c r="S60"/>
  <c r="K60"/>
  <c r="AH59"/>
  <c r="AG59"/>
  <c r="AF59"/>
  <c r="AE59"/>
  <c r="AD59"/>
  <c r="Y59"/>
  <c r="AH58"/>
  <c r="AG58"/>
  <c r="AF58"/>
  <c r="AE58"/>
  <c r="AD58"/>
  <c r="Y58"/>
  <c r="AH57"/>
  <c r="AG57"/>
  <c r="AF57"/>
  <c r="AE57"/>
  <c r="AD57"/>
  <c r="Y57"/>
  <c r="V57"/>
  <c r="U57"/>
  <c r="T57"/>
  <c r="R57"/>
  <c r="Q57"/>
  <c r="P57"/>
  <c r="O57"/>
  <c r="J57"/>
  <c r="I57"/>
  <c r="K57" s="1"/>
  <c r="H57"/>
  <c r="E57"/>
  <c r="AH56"/>
  <c r="AG56"/>
  <c r="AF56"/>
  <c r="AE56"/>
  <c r="AD56"/>
  <c r="Y56"/>
  <c r="AH55"/>
  <c r="AG55"/>
  <c r="AF55"/>
  <c r="AE55"/>
  <c r="AD55"/>
  <c r="Y55"/>
  <c r="W55"/>
  <c r="S55"/>
  <c r="K55"/>
  <c r="AH54"/>
  <c r="AG54"/>
  <c r="AF54"/>
  <c r="AE54"/>
  <c r="AD54"/>
  <c r="Y54"/>
  <c r="AH53"/>
  <c r="AG53"/>
  <c r="AF53"/>
  <c r="AE53"/>
  <c r="AD53"/>
  <c r="Y53"/>
  <c r="AH52"/>
  <c r="AG52"/>
  <c r="AF52"/>
  <c r="AE52"/>
  <c r="AD52"/>
  <c r="Y52"/>
  <c r="V52"/>
  <c r="U52"/>
  <c r="T52"/>
  <c r="R52"/>
  <c r="Q52"/>
  <c r="S52" s="1"/>
  <c r="P52"/>
  <c r="O52"/>
  <c r="J52"/>
  <c r="I52"/>
  <c r="H52"/>
  <c r="E52"/>
  <c r="AH51"/>
  <c r="AG51"/>
  <c r="AF51"/>
  <c r="AE51"/>
  <c r="AD51"/>
  <c r="Y51"/>
  <c r="AH50"/>
  <c r="AG50"/>
  <c r="AF50"/>
  <c r="AE50"/>
  <c r="AD50"/>
  <c r="Y50"/>
  <c r="W50"/>
  <c r="S50"/>
  <c r="K50"/>
  <c r="AH49"/>
  <c r="AG49"/>
  <c r="AF49"/>
  <c r="AE49"/>
  <c r="AD49"/>
  <c r="Y49"/>
  <c r="AH48"/>
  <c r="AG48"/>
  <c r="AF48"/>
  <c r="AE48"/>
  <c r="AD48"/>
  <c r="Y48"/>
  <c r="AH47"/>
  <c r="AG47"/>
  <c r="AF47"/>
  <c r="AE47"/>
  <c r="AD47"/>
  <c r="Y47"/>
  <c r="V47"/>
  <c r="U47"/>
  <c r="T47"/>
  <c r="R47"/>
  <c r="Q47"/>
  <c r="P47"/>
  <c r="O47"/>
  <c r="J47"/>
  <c r="I47"/>
  <c r="H47"/>
  <c r="AH46"/>
  <c r="AG46"/>
  <c r="AF46"/>
  <c r="AE46"/>
  <c r="AD46"/>
  <c r="Y46"/>
  <c r="AH45"/>
  <c r="AG45"/>
  <c r="AF45"/>
  <c r="AE45"/>
  <c r="AD45"/>
  <c r="Y45"/>
  <c r="W45"/>
  <c r="S45"/>
  <c r="K45"/>
  <c r="AH44"/>
  <c r="AG44"/>
  <c r="AF44"/>
  <c r="AE44"/>
  <c r="AD44"/>
  <c r="Y44"/>
  <c r="AE43"/>
  <c r="Y43"/>
  <c r="V42"/>
  <c r="U42"/>
  <c r="T42"/>
  <c r="R42"/>
  <c r="Q42"/>
  <c r="P42"/>
  <c r="O42"/>
  <c r="J42"/>
  <c r="I42"/>
  <c r="H42"/>
  <c r="E42"/>
  <c r="W40"/>
  <c r="S40"/>
  <c r="K40"/>
  <c r="AN38"/>
  <c r="V37"/>
  <c r="U37"/>
  <c r="T37"/>
  <c r="R37"/>
  <c r="Q37"/>
  <c r="P37"/>
  <c r="O37"/>
  <c r="J37"/>
  <c r="I37"/>
  <c r="H37"/>
  <c r="E37"/>
  <c r="AK35"/>
  <c r="AJ35"/>
  <c r="AI35"/>
  <c r="AB35"/>
  <c r="AA35"/>
  <c r="Z35"/>
  <c r="W35"/>
  <c r="S35"/>
  <c r="K35"/>
  <c r="AL34"/>
  <c r="AM34" s="1"/>
  <c r="AC34"/>
  <c r="AG34" s="1"/>
  <c r="Y34"/>
  <c r="AL33"/>
  <c r="AM33" s="1"/>
  <c r="AC33"/>
  <c r="AG33" s="1"/>
  <c r="Y33"/>
  <c r="AL32"/>
  <c r="AM32" s="1"/>
  <c r="AC32"/>
  <c r="AG32" s="1"/>
  <c r="Y32"/>
  <c r="V32"/>
  <c r="U32"/>
  <c r="T32"/>
  <c r="R32"/>
  <c r="Q32"/>
  <c r="S32" s="1"/>
  <c r="P32"/>
  <c r="O32"/>
  <c r="J32"/>
  <c r="I32"/>
  <c r="H32"/>
  <c r="E32"/>
  <c r="AL31"/>
  <c r="AM31" s="1"/>
  <c r="AC31"/>
  <c r="AE31" s="1"/>
  <c r="Y31"/>
  <c r="AL30"/>
  <c r="AM30" s="1"/>
  <c r="AC30"/>
  <c r="AE30" s="1"/>
  <c r="Y30"/>
  <c r="W30"/>
  <c r="S30"/>
  <c r="K30"/>
  <c r="AM29"/>
  <c r="AL29"/>
  <c r="AC29"/>
  <c r="AG29" s="1"/>
  <c r="Y29"/>
  <c r="AM28"/>
  <c r="AL28"/>
  <c r="AC28"/>
  <c r="AG28" s="1"/>
  <c r="Y28"/>
  <c r="AM27"/>
  <c r="AL27"/>
  <c r="AC27"/>
  <c r="AG27" s="1"/>
  <c r="Y27"/>
  <c r="V27"/>
  <c r="U27"/>
  <c r="T27"/>
  <c r="R27"/>
  <c r="Q27"/>
  <c r="P27"/>
  <c r="O27"/>
  <c r="J27"/>
  <c r="I27"/>
  <c r="K27" s="1"/>
  <c r="H27"/>
  <c r="E27"/>
  <c r="AL26"/>
  <c r="AM26" s="1"/>
  <c r="AD26"/>
  <c r="AC26"/>
  <c r="AG26" s="1"/>
  <c r="Y26"/>
  <c r="AL25"/>
  <c r="AM25" s="1"/>
  <c r="AC25"/>
  <c r="AG25" s="1"/>
  <c r="Y25"/>
  <c r="W25"/>
  <c r="S25"/>
  <c r="K25"/>
  <c r="AL24"/>
  <c r="AM24" s="1"/>
  <c r="AC24"/>
  <c r="AE24" s="1"/>
  <c r="Y24"/>
  <c r="AL23"/>
  <c r="AM23" s="1"/>
  <c r="AC23"/>
  <c r="AE23" s="1"/>
  <c r="Y23"/>
  <c r="AL22"/>
  <c r="AM22" s="1"/>
  <c r="AC22"/>
  <c r="AE22" s="1"/>
  <c r="Y22"/>
  <c r="V22"/>
  <c r="U22"/>
  <c r="W22" s="1"/>
  <c r="T22"/>
  <c r="R22"/>
  <c r="Q22"/>
  <c r="P22"/>
  <c r="O22"/>
  <c r="J22"/>
  <c r="I22"/>
  <c r="H22"/>
  <c r="E22"/>
  <c r="AL21"/>
  <c r="AM21" s="1"/>
  <c r="AC21"/>
  <c r="AE21" s="1"/>
  <c r="Y21"/>
  <c r="AL20"/>
  <c r="AM20" s="1"/>
  <c r="AC20"/>
  <c r="AG20" s="1"/>
  <c r="Y20"/>
  <c r="W20"/>
  <c r="S20"/>
  <c r="K20"/>
  <c r="AL19"/>
  <c r="AM19" s="1"/>
  <c r="AC19"/>
  <c r="AG19" s="1"/>
  <c r="Y19"/>
  <c r="AL18"/>
  <c r="AM18" s="1"/>
  <c r="AC18"/>
  <c r="AG18" s="1"/>
  <c r="Y18"/>
  <c r="AL17"/>
  <c r="AM17" s="1"/>
  <c r="AC17"/>
  <c r="AG17" s="1"/>
  <c r="Y17"/>
  <c r="V17"/>
  <c r="U17"/>
  <c r="T17"/>
  <c r="R17"/>
  <c r="Q17"/>
  <c r="P17"/>
  <c r="O17"/>
  <c r="J17"/>
  <c r="I17"/>
  <c r="K17" s="1"/>
  <c r="H17"/>
  <c r="E17"/>
  <c r="AL16"/>
  <c r="AM16" s="1"/>
  <c r="AC16"/>
  <c r="AG16" s="1"/>
  <c r="Y16"/>
  <c r="AL15"/>
  <c r="AM15" s="1"/>
  <c r="AC15"/>
  <c r="AG15" s="1"/>
  <c r="Y15"/>
  <c r="W15"/>
  <c r="S15"/>
  <c r="K15"/>
  <c r="AL14"/>
  <c r="AM14" s="1"/>
  <c r="AC14"/>
  <c r="AG14" s="1"/>
  <c r="Y14"/>
  <c r="AL13"/>
  <c r="AM13" s="1"/>
  <c r="AC13"/>
  <c r="AG13" s="1"/>
  <c r="Y13"/>
  <c r="AL12"/>
  <c r="AM12" s="1"/>
  <c r="AC12"/>
  <c r="AG12" s="1"/>
  <c r="Y12"/>
  <c r="V12"/>
  <c r="U12"/>
  <c r="W12" s="1"/>
  <c r="T12"/>
  <c r="R12"/>
  <c r="Q12"/>
  <c r="P12"/>
  <c r="O12"/>
  <c r="J12"/>
  <c r="I12"/>
  <c r="H12"/>
  <c r="E12"/>
  <c r="AL11"/>
  <c r="AM11" s="1"/>
  <c r="AC11"/>
  <c r="AG11" s="1"/>
  <c r="Y11"/>
  <c r="AL10"/>
  <c r="AM10" s="1"/>
  <c r="AC10"/>
  <c r="AG10" s="1"/>
  <c r="Y10"/>
  <c r="W10"/>
  <c r="S10"/>
  <c r="K10"/>
  <c r="AL9"/>
  <c r="AM9" s="1"/>
  <c r="AC9"/>
  <c r="AG9" s="1"/>
  <c r="Y9"/>
  <c r="AL8"/>
  <c r="AM8" s="1"/>
  <c r="AC8"/>
  <c r="AG8" s="1"/>
  <c r="Y8"/>
  <c r="AL7"/>
  <c r="AM7" s="1"/>
  <c r="AC7"/>
  <c r="AG7" s="1"/>
  <c r="Y7"/>
  <c r="V7"/>
  <c r="U7"/>
  <c r="T7"/>
  <c r="R7"/>
  <c r="Q7"/>
  <c r="P7"/>
  <c r="P159" s="1"/>
  <c r="O7"/>
  <c r="J7"/>
  <c r="I7"/>
  <c r="H7"/>
  <c r="AM6"/>
  <c r="AL6"/>
  <c r="AC6"/>
  <c r="AG6" s="1"/>
  <c r="Y6"/>
  <c r="V6"/>
  <c r="V9" s="1"/>
  <c r="V11" s="1"/>
  <c r="U6"/>
  <c r="U9" s="1"/>
  <c r="U11" s="1"/>
  <c r="T6"/>
  <c r="T9" s="1"/>
  <c r="T11" s="1"/>
  <c r="R6"/>
  <c r="R9" s="1"/>
  <c r="R11" s="1"/>
  <c r="Q6"/>
  <c r="Q9" s="1"/>
  <c r="Q11" s="1"/>
  <c r="P6"/>
  <c r="P9" s="1"/>
  <c r="P11" s="1"/>
  <c r="N6"/>
  <c r="N9" s="1"/>
  <c r="N11" s="1"/>
  <c r="M6"/>
  <c r="M9" s="1"/>
  <c r="M11" s="1"/>
  <c r="L6"/>
  <c r="L9" s="1"/>
  <c r="L11" s="1"/>
  <c r="J6"/>
  <c r="J9" s="1"/>
  <c r="J11" s="1"/>
  <c r="I6"/>
  <c r="I9" s="1"/>
  <c r="I11" s="1"/>
  <c r="H6"/>
  <c r="H9" s="1"/>
  <c r="H11" s="1"/>
  <c r="AL5"/>
  <c r="AM5" s="1"/>
  <c r="AC5"/>
  <c r="AG5" s="1"/>
  <c r="Y5"/>
  <c r="W5"/>
  <c r="S5"/>
  <c r="K5"/>
  <c r="AL4"/>
  <c r="AM4" s="1"/>
  <c r="AC4"/>
  <c r="AG4" s="1"/>
  <c r="Y4"/>
  <c r="W4"/>
  <c r="S4"/>
  <c r="O4"/>
  <c r="K4"/>
  <c r="R159" l="1"/>
  <c r="R160" s="1"/>
  <c r="S42"/>
  <c r="W37"/>
  <c r="G188"/>
  <c r="K47"/>
  <c r="G186"/>
  <c r="AD25"/>
  <c r="W157"/>
  <c r="E209"/>
  <c r="W147"/>
  <c r="W137"/>
  <c r="E201"/>
  <c r="W107"/>
  <c r="W82"/>
  <c r="W77"/>
  <c r="V159"/>
  <c r="V160" s="1"/>
  <c r="I159"/>
  <c r="T159"/>
  <c r="C211"/>
  <c r="Q211" s="1"/>
  <c r="AG43"/>
  <c r="AG74" s="1"/>
  <c r="AC74"/>
  <c r="AE74" s="1"/>
  <c r="AF43"/>
  <c r="AF74" s="1"/>
  <c r="AH43"/>
  <c r="AD74"/>
  <c r="AH74"/>
  <c r="AF5"/>
  <c r="AF6"/>
  <c r="AF7"/>
  <c r="AF8"/>
  <c r="AF9"/>
  <c r="S12"/>
  <c r="AF15"/>
  <c r="AF16"/>
  <c r="S17"/>
  <c r="AD17"/>
  <c r="AD18"/>
  <c r="AD19"/>
  <c r="S22"/>
  <c r="AF25"/>
  <c r="AF26"/>
  <c r="AD27"/>
  <c r="AD28"/>
  <c r="AD29"/>
  <c r="K32"/>
  <c r="W32"/>
  <c r="AC35"/>
  <c r="AD35" s="1"/>
  <c r="AL35"/>
  <c r="AM35" s="1"/>
  <c r="S37"/>
  <c r="K42"/>
  <c r="W42"/>
  <c r="S47"/>
  <c r="K52"/>
  <c r="W52"/>
  <c r="S57"/>
  <c r="K62"/>
  <c r="W62"/>
  <c r="S67"/>
  <c r="K72"/>
  <c r="W72"/>
  <c r="S77"/>
  <c r="S82"/>
  <c r="K87"/>
  <c r="W87"/>
  <c r="S92"/>
  <c r="S107"/>
  <c r="K112"/>
  <c r="S117"/>
  <c r="K122"/>
  <c r="W122"/>
  <c r="S127"/>
  <c r="W132"/>
  <c r="S137"/>
  <c r="K142"/>
  <c r="W142"/>
  <c r="S147"/>
  <c r="K152"/>
  <c r="W152"/>
  <c r="I180"/>
  <c r="U180"/>
  <c r="J181"/>
  <c r="R181"/>
  <c r="P183"/>
  <c r="Q184"/>
  <c r="H185"/>
  <c r="P185"/>
  <c r="T185"/>
  <c r="I186"/>
  <c r="U186"/>
  <c r="J187"/>
  <c r="R187"/>
  <c r="I188"/>
  <c r="U188"/>
  <c r="J189"/>
  <c r="R189"/>
  <c r="Q190"/>
  <c r="H191"/>
  <c r="P191"/>
  <c r="Q192"/>
  <c r="H193"/>
  <c r="P193"/>
  <c r="T193"/>
  <c r="I194"/>
  <c r="U194"/>
  <c r="J195"/>
  <c r="R195"/>
  <c r="I196"/>
  <c r="U196"/>
  <c r="J197"/>
  <c r="R197"/>
  <c r="Q198"/>
  <c r="E199"/>
  <c r="H199"/>
  <c r="P199"/>
  <c r="T199"/>
  <c r="I200"/>
  <c r="U200"/>
  <c r="J201"/>
  <c r="R201"/>
  <c r="Q202"/>
  <c r="E203"/>
  <c r="H203"/>
  <c r="P203"/>
  <c r="T203"/>
  <c r="I204"/>
  <c r="U204"/>
  <c r="J205"/>
  <c r="R205"/>
  <c r="Q206"/>
  <c r="E207"/>
  <c r="H207"/>
  <c r="P207"/>
  <c r="T207"/>
  <c r="I208"/>
  <c r="U208"/>
  <c r="J209"/>
  <c r="R209"/>
  <c r="Q210"/>
  <c r="AD5"/>
  <c r="AD6"/>
  <c r="AD7"/>
  <c r="AD8"/>
  <c r="AD9"/>
  <c r="K12"/>
  <c r="AD15"/>
  <c r="AD16"/>
  <c r="W17"/>
  <c r="AF17"/>
  <c r="AF18"/>
  <c r="AF19"/>
  <c r="AF27"/>
  <c r="AF28"/>
  <c r="AF29"/>
  <c r="K37"/>
  <c r="W47"/>
  <c r="W57"/>
  <c r="W67"/>
  <c r="K77"/>
  <c r="K82"/>
  <c r="S87"/>
  <c r="K92"/>
  <c r="S122"/>
  <c r="K127"/>
  <c r="S132"/>
  <c r="K137"/>
  <c r="S142"/>
  <c r="K147"/>
  <c r="S152"/>
  <c r="K157"/>
  <c r="S157"/>
  <c r="Q180"/>
  <c r="H181"/>
  <c r="P181"/>
  <c r="T181"/>
  <c r="I182"/>
  <c r="J183"/>
  <c r="R183"/>
  <c r="I184"/>
  <c r="J185"/>
  <c r="R185"/>
  <c r="H187"/>
  <c r="P187"/>
  <c r="H189"/>
  <c r="P189"/>
  <c r="T189"/>
  <c r="I190"/>
  <c r="J191"/>
  <c r="R191"/>
  <c r="I192"/>
  <c r="J193"/>
  <c r="R193"/>
  <c r="H195"/>
  <c r="P195"/>
  <c r="H197"/>
  <c r="P197"/>
  <c r="T197"/>
  <c r="I198"/>
  <c r="J199"/>
  <c r="R199"/>
  <c r="H201"/>
  <c r="P201"/>
  <c r="T201"/>
  <c r="I202"/>
  <c r="J203"/>
  <c r="R203"/>
  <c r="H205"/>
  <c r="P205"/>
  <c r="T205"/>
  <c r="I206"/>
  <c r="J207"/>
  <c r="R207"/>
  <c r="H209"/>
  <c r="P209"/>
  <c r="S209" s="1"/>
  <c r="T209"/>
  <c r="I210"/>
  <c r="I14"/>
  <c r="I16" s="1"/>
  <c r="I13"/>
  <c r="L14"/>
  <c r="L16" s="1"/>
  <c r="L13"/>
  <c r="O11"/>
  <c r="N14"/>
  <c r="N16" s="1"/>
  <c r="N13"/>
  <c r="Q14"/>
  <c r="Q16" s="1"/>
  <c r="Q13"/>
  <c r="T14"/>
  <c r="T16" s="1"/>
  <c r="T13"/>
  <c r="W11"/>
  <c r="V14"/>
  <c r="V16" s="1"/>
  <c r="V13"/>
  <c r="H14"/>
  <c r="H16" s="1"/>
  <c r="H13"/>
  <c r="K11"/>
  <c r="J14"/>
  <c r="J16" s="1"/>
  <c r="J13"/>
  <c r="M14"/>
  <c r="M16" s="1"/>
  <c r="M13"/>
  <c r="P14"/>
  <c r="P16" s="1"/>
  <c r="P13"/>
  <c r="S11"/>
  <c r="R14"/>
  <c r="R16" s="1"/>
  <c r="R13"/>
  <c r="U14"/>
  <c r="U16" s="1"/>
  <c r="U13"/>
  <c r="AH15"/>
  <c r="AN15" s="1"/>
  <c r="AF21"/>
  <c r="AD21"/>
  <c r="AF30"/>
  <c r="AD30"/>
  <c r="AF31"/>
  <c r="AD31"/>
  <c r="AD4"/>
  <c r="AF4"/>
  <c r="AE5"/>
  <c r="AH5" s="1"/>
  <c r="AN5" s="1"/>
  <c r="K6"/>
  <c r="O6"/>
  <c r="S6"/>
  <c r="W6"/>
  <c r="AE6"/>
  <c r="AH6" s="1"/>
  <c r="AN6" s="1"/>
  <c r="H159"/>
  <c r="J159"/>
  <c r="J160" s="1"/>
  <c r="O159"/>
  <c r="Q159"/>
  <c r="P160" s="1"/>
  <c r="S7"/>
  <c r="U159"/>
  <c r="W7"/>
  <c r="AE7"/>
  <c r="I8"/>
  <c r="M8"/>
  <c r="Q8"/>
  <c r="U8"/>
  <c r="AE8"/>
  <c r="AE9"/>
  <c r="AD10"/>
  <c r="AF10"/>
  <c r="AD11"/>
  <c r="AF11"/>
  <c r="AD12"/>
  <c r="AF12"/>
  <c r="AD13"/>
  <c r="AF13"/>
  <c r="AD14"/>
  <c r="AF14"/>
  <c r="AE15"/>
  <c r="AE16"/>
  <c r="AH16" s="1"/>
  <c r="AN16" s="1"/>
  <c r="AE17"/>
  <c r="AE18"/>
  <c r="AE19"/>
  <c r="AD20"/>
  <c r="AF20"/>
  <c r="AG21"/>
  <c r="AH21" s="1"/>
  <c r="AN21" s="1"/>
  <c r="K22"/>
  <c r="W27"/>
  <c r="AG30"/>
  <c r="AG31"/>
  <c r="AF22"/>
  <c r="AD22"/>
  <c r="AF23"/>
  <c r="AD23"/>
  <c r="AF24"/>
  <c r="AD24"/>
  <c r="AF35"/>
  <c r="AE4"/>
  <c r="K7"/>
  <c r="H8"/>
  <c r="J8"/>
  <c r="L8"/>
  <c r="N8"/>
  <c r="P8"/>
  <c r="R8"/>
  <c r="T8"/>
  <c r="V8"/>
  <c r="AE10"/>
  <c r="AE11"/>
  <c r="AE12"/>
  <c r="AE13"/>
  <c r="AE14"/>
  <c r="AE20"/>
  <c r="AH20" s="1"/>
  <c r="AN20" s="1"/>
  <c r="AG22"/>
  <c r="AG23"/>
  <c r="AH23" s="1"/>
  <c r="AN23" s="1"/>
  <c r="AG24"/>
  <c r="S27"/>
  <c r="AE25"/>
  <c r="AH25" s="1"/>
  <c r="AN25" s="1"/>
  <c r="AE26"/>
  <c r="AH26" s="1"/>
  <c r="AN26" s="1"/>
  <c r="AE27"/>
  <c r="AH27" s="1"/>
  <c r="AN27" s="1"/>
  <c r="AE28"/>
  <c r="AH28" s="1"/>
  <c r="AN28" s="1"/>
  <c r="AE29"/>
  <c r="AH29" s="1"/>
  <c r="AN29" s="1"/>
  <c r="AD32"/>
  <c r="AF32"/>
  <c r="AD33"/>
  <c r="AF33"/>
  <c r="AD34"/>
  <c r="AF34"/>
  <c r="S102"/>
  <c r="K107"/>
  <c r="W112"/>
  <c r="AE32"/>
  <c r="AE33"/>
  <c r="AE34"/>
  <c r="K97"/>
  <c r="W102"/>
  <c r="S112"/>
  <c r="K117"/>
  <c r="K164"/>
  <c r="I164"/>
  <c r="J166"/>
  <c r="H166"/>
  <c r="H167" s="1"/>
  <c r="B211"/>
  <c r="T180"/>
  <c r="P180"/>
  <c r="H180"/>
  <c r="D211"/>
  <c r="V180"/>
  <c r="R180"/>
  <c r="J180"/>
  <c r="E180"/>
  <c r="U181"/>
  <c r="W181" s="1"/>
  <c r="Q181"/>
  <c r="I181"/>
  <c r="T184"/>
  <c r="P184"/>
  <c r="H184"/>
  <c r="V184"/>
  <c r="R184"/>
  <c r="J184"/>
  <c r="E184"/>
  <c r="U185"/>
  <c r="Q185"/>
  <c r="I185"/>
  <c r="T188"/>
  <c r="P188"/>
  <c r="H188"/>
  <c r="V188"/>
  <c r="R188"/>
  <c r="J188"/>
  <c r="E188"/>
  <c r="U189"/>
  <c r="Q189"/>
  <c r="I189"/>
  <c r="T192"/>
  <c r="P192"/>
  <c r="H192"/>
  <c r="V192"/>
  <c r="R192"/>
  <c r="J192"/>
  <c r="E192"/>
  <c r="U193"/>
  <c r="Q193"/>
  <c r="S193" s="1"/>
  <c r="I193"/>
  <c r="T196"/>
  <c r="P196"/>
  <c r="H196"/>
  <c r="V196"/>
  <c r="R196"/>
  <c r="J196"/>
  <c r="E196"/>
  <c r="U197"/>
  <c r="W197" s="1"/>
  <c r="Q197"/>
  <c r="I197"/>
  <c r="J164"/>
  <c r="Q164" s="1"/>
  <c r="K166"/>
  <c r="E181"/>
  <c r="G183"/>
  <c r="E185"/>
  <c r="G187"/>
  <c r="E189"/>
  <c r="G191"/>
  <c r="E193"/>
  <c r="G195"/>
  <c r="E197"/>
  <c r="K165"/>
  <c r="I165"/>
  <c r="I211"/>
  <c r="T182"/>
  <c r="P182"/>
  <c r="H182"/>
  <c r="V182"/>
  <c r="R182"/>
  <c r="J182"/>
  <c r="E182"/>
  <c r="U183"/>
  <c r="W183" s="1"/>
  <c r="Q183"/>
  <c r="I183"/>
  <c r="K183" s="1"/>
  <c r="T186"/>
  <c r="P186"/>
  <c r="H186"/>
  <c r="V186"/>
  <c r="R186"/>
  <c r="J186"/>
  <c r="E186"/>
  <c r="U187"/>
  <c r="W187" s="1"/>
  <c r="Q187"/>
  <c r="I187"/>
  <c r="T190"/>
  <c r="P190"/>
  <c r="H190"/>
  <c r="V190"/>
  <c r="R190"/>
  <c r="J190"/>
  <c r="E190"/>
  <c r="U191"/>
  <c r="W191" s="1"/>
  <c r="Q191"/>
  <c r="S191" s="1"/>
  <c r="I191"/>
  <c r="K191" s="1"/>
  <c r="T194"/>
  <c r="P194"/>
  <c r="H194"/>
  <c r="V194"/>
  <c r="R194"/>
  <c r="J194"/>
  <c r="E194"/>
  <c r="U195"/>
  <c r="W195" s="1"/>
  <c r="Q195"/>
  <c r="I195"/>
  <c r="T198"/>
  <c r="P198"/>
  <c r="H198"/>
  <c r="V198"/>
  <c r="R198"/>
  <c r="J198"/>
  <c r="E198"/>
  <c r="E159"/>
  <c r="J165"/>
  <c r="K181"/>
  <c r="E183"/>
  <c r="W185"/>
  <c r="E187"/>
  <c r="K189"/>
  <c r="E191"/>
  <c r="W193"/>
  <c r="E195"/>
  <c r="K197"/>
  <c r="K199"/>
  <c r="W203"/>
  <c r="I199"/>
  <c r="Q199"/>
  <c r="S199" s="1"/>
  <c r="U199"/>
  <c r="E200"/>
  <c r="H200"/>
  <c r="J200"/>
  <c r="P200"/>
  <c r="R200"/>
  <c r="T200"/>
  <c r="I201"/>
  <c r="K201" s="1"/>
  <c r="Q201"/>
  <c r="U201"/>
  <c r="W201" s="1"/>
  <c r="E202"/>
  <c r="H202"/>
  <c r="K202" s="1"/>
  <c r="J202"/>
  <c r="P202"/>
  <c r="R202"/>
  <c r="T202"/>
  <c r="W202" s="1"/>
  <c r="I203"/>
  <c r="K203" s="1"/>
  <c r="Q203"/>
  <c r="S203" s="1"/>
  <c r="U203"/>
  <c r="E204"/>
  <c r="H204"/>
  <c r="J204"/>
  <c r="P204"/>
  <c r="R204"/>
  <c r="S204" s="1"/>
  <c r="T204"/>
  <c r="W204" s="1"/>
  <c r="I205"/>
  <c r="K205" s="1"/>
  <c r="Q205"/>
  <c r="U205"/>
  <c r="W205" s="1"/>
  <c r="E206"/>
  <c r="H206"/>
  <c r="J206"/>
  <c r="P206"/>
  <c r="R206"/>
  <c r="T206"/>
  <c r="W206" s="1"/>
  <c r="I207"/>
  <c r="Q207"/>
  <c r="U207"/>
  <c r="E208"/>
  <c r="H208"/>
  <c r="J208"/>
  <c r="P208"/>
  <c r="R208"/>
  <c r="S208" s="1"/>
  <c r="T208"/>
  <c r="I209"/>
  <c r="K209" s="1"/>
  <c r="Q209"/>
  <c r="U209"/>
  <c r="W209" s="1"/>
  <c r="E210"/>
  <c r="H210"/>
  <c r="J210"/>
  <c r="P210"/>
  <c r="R210"/>
  <c r="T210"/>
  <c r="W210" s="1"/>
  <c r="H160" l="1"/>
  <c r="K187"/>
  <c r="T160"/>
  <c r="AH31"/>
  <c r="AN31" s="1"/>
  <c r="AH18"/>
  <c r="AN18" s="1"/>
  <c r="AH14"/>
  <c r="AN14" s="1"/>
  <c r="AH12"/>
  <c r="AN12" s="1"/>
  <c r="AH10"/>
  <c r="AN10" s="1"/>
  <c r="AH9"/>
  <c r="AN9" s="1"/>
  <c r="AH7"/>
  <c r="AN7" s="1"/>
  <c r="AG35"/>
  <c r="AE35"/>
  <c r="AE39" s="1"/>
  <c r="AE38" s="1"/>
  <c r="K210"/>
  <c r="Y209"/>
  <c r="S207"/>
  <c r="K207"/>
  <c r="K206"/>
  <c r="S201"/>
  <c r="Y201" s="1"/>
  <c r="S200"/>
  <c r="K195"/>
  <c r="K193"/>
  <c r="W189"/>
  <c r="Y189" s="1"/>
  <c r="K185"/>
  <c r="U211"/>
  <c r="S185"/>
  <c r="Y185" s="1"/>
  <c r="AC78"/>
  <c r="AC76"/>
  <c r="W208"/>
  <c r="W207"/>
  <c r="S205"/>
  <c r="Y205" s="1"/>
  <c r="W200"/>
  <c r="W199"/>
  <c r="Q165"/>
  <c r="S198"/>
  <c r="K198"/>
  <c r="W198"/>
  <c r="S195"/>
  <c r="S194"/>
  <c r="K194"/>
  <c r="W194"/>
  <c r="Y194" s="1"/>
  <c r="S190"/>
  <c r="K190"/>
  <c r="W190"/>
  <c r="Y190" s="1"/>
  <c r="S187"/>
  <c r="Y187" s="1"/>
  <c r="S186"/>
  <c r="K186"/>
  <c r="W186"/>
  <c r="S183"/>
  <c r="S182"/>
  <c r="K182"/>
  <c r="W182"/>
  <c r="Y182" s="1"/>
  <c r="I167"/>
  <c r="G169" s="1"/>
  <c r="G172" s="1"/>
  <c r="S197"/>
  <c r="Y197" s="1"/>
  <c r="S196"/>
  <c r="K196"/>
  <c r="W196"/>
  <c r="S192"/>
  <c r="K192"/>
  <c r="W192"/>
  <c r="Y192" s="1"/>
  <c r="S189"/>
  <c r="S188"/>
  <c r="K188"/>
  <c r="W188"/>
  <c r="Y188" s="1"/>
  <c r="S184"/>
  <c r="K184"/>
  <c r="W184"/>
  <c r="S181"/>
  <c r="Y181" s="1"/>
  <c r="S180"/>
  <c r="AH33"/>
  <c r="AN33" s="1"/>
  <c r="T163"/>
  <c r="T164" s="1"/>
  <c r="AH19"/>
  <c r="AN19" s="1"/>
  <c r="AH17"/>
  <c r="AN17" s="1"/>
  <c r="AH8"/>
  <c r="AN8" s="1"/>
  <c r="Y195"/>
  <c r="AH34"/>
  <c r="AN34" s="1"/>
  <c r="AH32"/>
  <c r="AN32" s="1"/>
  <c r="AH13"/>
  <c r="AN13" s="1"/>
  <c r="AH11"/>
  <c r="AN11" s="1"/>
  <c r="AH4"/>
  <c r="AN4" s="1"/>
  <c r="Y199"/>
  <c r="W9"/>
  <c r="W8"/>
  <c r="O9"/>
  <c r="O8"/>
  <c r="S14"/>
  <c r="S13"/>
  <c r="P19"/>
  <c r="P21" s="1"/>
  <c r="P18"/>
  <c r="M19"/>
  <c r="M21" s="1"/>
  <c r="M18"/>
  <c r="J19"/>
  <c r="J21" s="1"/>
  <c r="J18"/>
  <c r="K16"/>
  <c r="V19"/>
  <c r="V21" s="1"/>
  <c r="V18"/>
  <c r="W16"/>
  <c r="O14"/>
  <c r="O13"/>
  <c r="L19"/>
  <c r="L21" s="1"/>
  <c r="L18"/>
  <c r="I19"/>
  <c r="I21" s="1"/>
  <c r="I18"/>
  <c r="S210"/>
  <c r="Y210" s="1"/>
  <c r="Y208"/>
  <c r="K208"/>
  <c r="S206"/>
  <c r="Y204"/>
  <c r="K204"/>
  <c r="S202"/>
  <c r="Y202" s="1"/>
  <c r="K200"/>
  <c r="Y193"/>
  <c r="K167"/>
  <c r="K180"/>
  <c r="W180"/>
  <c r="Y180" s="1"/>
  <c r="AH24"/>
  <c r="AN24" s="1"/>
  <c r="AH22"/>
  <c r="AN22" s="1"/>
  <c r="AH30"/>
  <c r="AN30" s="1"/>
  <c r="W159"/>
  <c r="W160" s="1"/>
  <c r="S159"/>
  <c r="S160" s="1"/>
  <c r="V211"/>
  <c r="R211"/>
  <c r="J211"/>
  <c r="G211"/>
  <c r="T211"/>
  <c r="P211"/>
  <c r="H211"/>
  <c r="K211" s="1"/>
  <c r="Q166"/>
  <c r="J167"/>
  <c r="AF39"/>
  <c r="AF38" s="1"/>
  <c r="S9"/>
  <c r="S8"/>
  <c r="K9"/>
  <c r="K8"/>
  <c r="U19"/>
  <c r="U21" s="1"/>
  <c r="U18"/>
  <c r="R19"/>
  <c r="R21" s="1"/>
  <c r="R18"/>
  <c r="S16"/>
  <c r="K14"/>
  <c r="K13"/>
  <c r="H19"/>
  <c r="H21" s="1"/>
  <c r="H18"/>
  <c r="W14"/>
  <c r="W13"/>
  <c r="T19"/>
  <c r="T21" s="1"/>
  <c r="T18"/>
  <c r="Q19"/>
  <c r="Q21" s="1"/>
  <c r="Q18"/>
  <c r="N19"/>
  <c r="N21" s="1"/>
  <c r="N18"/>
  <c r="O16"/>
  <c r="Y206"/>
  <c r="Y203"/>
  <c r="Y198"/>
  <c r="Y186"/>
  <c r="Y191"/>
  <c r="Y183"/>
  <c r="Y196"/>
  <c r="Y184"/>
  <c r="E211"/>
  <c r="K159"/>
  <c r="K160" s="1"/>
  <c r="AH35" l="1"/>
  <c r="AN35" s="1"/>
  <c r="Y207"/>
  <c r="Y200"/>
  <c r="Q167"/>
  <c r="W211"/>
  <c r="O19"/>
  <c r="O18"/>
  <c r="N24"/>
  <c r="N26" s="1"/>
  <c r="N23"/>
  <c r="O21"/>
  <c r="Q24"/>
  <c r="Q26" s="1"/>
  <c r="Q23"/>
  <c r="T24"/>
  <c r="T26" s="1"/>
  <c r="T23"/>
  <c r="H24"/>
  <c r="H26" s="1"/>
  <c r="H23"/>
  <c r="AD39"/>
  <c r="AD38" s="1"/>
  <c r="I24"/>
  <c r="I26" s="1"/>
  <c r="I23"/>
  <c r="L24"/>
  <c r="L26" s="1"/>
  <c r="L23"/>
  <c r="K19"/>
  <c r="K18"/>
  <c r="J24"/>
  <c r="J26" s="1"/>
  <c r="J23"/>
  <c r="K21"/>
  <c r="M24"/>
  <c r="M26" s="1"/>
  <c r="M23"/>
  <c r="P24"/>
  <c r="P26" s="1"/>
  <c r="P23"/>
  <c r="S19"/>
  <c r="S18"/>
  <c r="R24"/>
  <c r="R26" s="1"/>
  <c r="R23"/>
  <c r="S21"/>
  <c r="U24"/>
  <c r="U26" s="1"/>
  <c r="U23"/>
  <c r="W19"/>
  <c r="W18"/>
  <c r="V24"/>
  <c r="V26" s="1"/>
  <c r="V23"/>
  <c r="W21"/>
  <c r="S211"/>
  <c r="Y211" l="1"/>
  <c r="S24"/>
  <c r="S23"/>
  <c r="S26"/>
  <c r="R28"/>
  <c r="R29"/>
  <c r="R31" s="1"/>
  <c r="K24"/>
  <c r="K23"/>
  <c r="K26"/>
  <c r="J28"/>
  <c r="J29"/>
  <c r="J31" s="1"/>
  <c r="L29"/>
  <c r="L31" s="1"/>
  <c r="L28"/>
  <c r="I29"/>
  <c r="I31" s="1"/>
  <c r="I28"/>
  <c r="H29"/>
  <c r="H31" s="1"/>
  <c r="H28"/>
  <c r="T29"/>
  <c r="T31" s="1"/>
  <c r="T28"/>
  <c r="Q29"/>
  <c r="Q31" s="1"/>
  <c r="Q28"/>
  <c r="W24"/>
  <c r="W23"/>
  <c r="W26"/>
  <c r="V28"/>
  <c r="V29"/>
  <c r="V31" s="1"/>
  <c r="U29"/>
  <c r="U31" s="1"/>
  <c r="U28"/>
  <c r="P29"/>
  <c r="P31" s="1"/>
  <c r="P28"/>
  <c r="M29"/>
  <c r="M31" s="1"/>
  <c r="M28"/>
  <c r="O24"/>
  <c r="O23"/>
  <c r="O26"/>
  <c r="N28"/>
  <c r="N29"/>
  <c r="N31" s="1"/>
  <c r="V34" l="1"/>
  <c r="V36" s="1"/>
  <c r="V33"/>
  <c r="W31"/>
  <c r="W29"/>
  <c r="W28"/>
  <c r="Q34"/>
  <c r="Q36" s="1"/>
  <c r="Q33"/>
  <c r="T34"/>
  <c r="T36" s="1"/>
  <c r="T33"/>
  <c r="H34"/>
  <c r="H36" s="1"/>
  <c r="H33"/>
  <c r="I34"/>
  <c r="I36" s="1"/>
  <c r="I33"/>
  <c r="L34"/>
  <c r="L36" s="1"/>
  <c r="L33"/>
  <c r="R34"/>
  <c r="R36" s="1"/>
  <c r="R33"/>
  <c r="S31"/>
  <c r="S29"/>
  <c r="S28"/>
  <c r="N34"/>
  <c r="N36" s="1"/>
  <c r="N33"/>
  <c r="O31"/>
  <c r="O29"/>
  <c r="O28"/>
  <c r="M34"/>
  <c r="M36" s="1"/>
  <c r="M33"/>
  <c r="P34"/>
  <c r="P36" s="1"/>
  <c r="P33"/>
  <c r="U34"/>
  <c r="U36" s="1"/>
  <c r="U33"/>
  <c r="J34"/>
  <c r="J36" s="1"/>
  <c r="J33"/>
  <c r="K31"/>
  <c r="K29"/>
  <c r="K28"/>
  <c r="O34" l="1"/>
  <c r="O33"/>
  <c r="O36"/>
  <c r="N39"/>
  <c r="N41" s="1"/>
  <c r="N38"/>
  <c r="W34"/>
  <c r="W33"/>
  <c r="W36"/>
  <c r="V39"/>
  <c r="V41" s="1"/>
  <c r="V38"/>
  <c r="K34"/>
  <c r="K33"/>
  <c r="K36"/>
  <c r="J39"/>
  <c r="J41" s="1"/>
  <c r="J38"/>
  <c r="U39"/>
  <c r="U41" s="1"/>
  <c r="U38"/>
  <c r="P39"/>
  <c r="P41" s="1"/>
  <c r="P38"/>
  <c r="M39"/>
  <c r="M41" s="1"/>
  <c r="M38"/>
  <c r="S34"/>
  <c r="S33"/>
  <c r="S36"/>
  <c r="R39"/>
  <c r="R41" s="1"/>
  <c r="R38"/>
  <c r="L39"/>
  <c r="L41" s="1"/>
  <c r="L38"/>
  <c r="I39"/>
  <c r="I41" s="1"/>
  <c r="I38"/>
  <c r="H39"/>
  <c r="H41" s="1"/>
  <c r="H38"/>
  <c r="T39"/>
  <c r="T41" s="1"/>
  <c r="T38"/>
  <c r="Q39"/>
  <c r="Q41" s="1"/>
  <c r="Q38"/>
  <c r="Q44" l="1"/>
  <c r="Q46" s="1"/>
  <c r="Q43"/>
  <c r="T44"/>
  <c r="T46" s="1"/>
  <c r="T43"/>
  <c r="H44"/>
  <c r="H46" s="1"/>
  <c r="H43"/>
  <c r="I44"/>
  <c r="I46" s="1"/>
  <c r="I43"/>
  <c r="L44"/>
  <c r="L46" s="1"/>
  <c r="L43"/>
  <c r="S41"/>
  <c r="R44"/>
  <c r="R46" s="1"/>
  <c r="R43"/>
  <c r="K39"/>
  <c r="K38"/>
  <c r="W41"/>
  <c r="V44"/>
  <c r="V46" s="1"/>
  <c r="V43"/>
  <c r="O39"/>
  <c r="O38"/>
  <c r="S39"/>
  <c r="S38"/>
  <c r="M44"/>
  <c r="M46" s="1"/>
  <c r="M43"/>
  <c r="P44"/>
  <c r="P46" s="1"/>
  <c r="P43"/>
  <c r="U44"/>
  <c r="U46" s="1"/>
  <c r="U43"/>
  <c r="K41"/>
  <c r="J44"/>
  <c r="J46" s="1"/>
  <c r="J43"/>
  <c r="W39"/>
  <c r="W38"/>
  <c r="O41"/>
  <c r="N44"/>
  <c r="N46" s="1"/>
  <c r="N43"/>
  <c r="N49" l="1"/>
  <c r="N51" s="1"/>
  <c r="N48"/>
  <c r="O46"/>
  <c r="K44"/>
  <c r="K43"/>
  <c r="U49"/>
  <c r="U51" s="1"/>
  <c r="U48"/>
  <c r="P49"/>
  <c r="P51" s="1"/>
  <c r="P48"/>
  <c r="M49"/>
  <c r="M51" s="1"/>
  <c r="M48"/>
  <c r="V49"/>
  <c r="V51" s="1"/>
  <c r="V48"/>
  <c r="W46"/>
  <c r="S44"/>
  <c r="S43"/>
  <c r="L49"/>
  <c r="L51" s="1"/>
  <c r="L48"/>
  <c r="I49"/>
  <c r="I51" s="1"/>
  <c r="I48"/>
  <c r="H49"/>
  <c r="H51" s="1"/>
  <c r="H48"/>
  <c r="T49"/>
  <c r="T51" s="1"/>
  <c r="T48"/>
  <c r="Q49"/>
  <c r="Q51" s="1"/>
  <c r="Q48"/>
  <c r="O44"/>
  <c r="O43"/>
  <c r="J49"/>
  <c r="J51" s="1"/>
  <c r="J48"/>
  <c r="K46"/>
  <c r="W44"/>
  <c r="W43"/>
  <c r="R49"/>
  <c r="R51" s="1"/>
  <c r="R48"/>
  <c r="S46"/>
  <c r="K49" l="1"/>
  <c r="K48"/>
  <c r="K51"/>
  <c r="J54"/>
  <c r="J56" s="1"/>
  <c r="J53"/>
  <c r="Q54"/>
  <c r="Q56" s="1"/>
  <c r="Q53"/>
  <c r="T54"/>
  <c r="T56" s="1"/>
  <c r="T53"/>
  <c r="H54"/>
  <c r="H56" s="1"/>
  <c r="H53"/>
  <c r="I54"/>
  <c r="I56" s="1"/>
  <c r="I53"/>
  <c r="L54"/>
  <c r="L56" s="1"/>
  <c r="L53"/>
  <c r="O49"/>
  <c r="O48"/>
  <c r="O51"/>
  <c r="N54"/>
  <c r="N56" s="1"/>
  <c r="N53"/>
  <c r="S49"/>
  <c r="S48"/>
  <c r="S51"/>
  <c r="R54"/>
  <c r="R56" s="1"/>
  <c r="R53"/>
  <c r="W49"/>
  <c r="W48"/>
  <c r="W51"/>
  <c r="V54"/>
  <c r="V56" s="1"/>
  <c r="V53"/>
  <c r="M54"/>
  <c r="M56" s="1"/>
  <c r="M53"/>
  <c r="P54"/>
  <c r="P56" s="1"/>
  <c r="P53"/>
  <c r="U54"/>
  <c r="U56" s="1"/>
  <c r="U53"/>
  <c r="U59" l="1"/>
  <c r="U61" s="1"/>
  <c r="U58"/>
  <c r="P59"/>
  <c r="P61" s="1"/>
  <c r="P58"/>
  <c r="M59"/>
  <c r="M61" s="1"/>
  <c r="M58"/>
  <c r="V59"/>
  <c r="V61" s="1"/>
  <c r="V58"/>
  <c r="W56"/>
  <c r="S54"/>
  <c r="S53"/>
  <c r="N59"/>
  <c r="N61" s="1"/>
  <c r="N58"/>
  <c r="O56"/>
  <c r="K54"/>
  <c r="K53"/>
  <c r="W54"/>
  <c r="W53"/>
  <c r="R59"/>
  <c r="R61" s="1"/>
  <c r="R58"/>
  <c r="S56"/>
  <c r="O54"/>
  <c r="O53"/>
  <c r="L59"/>
  <c r="L61" s="1"/>
  <c r="L58"/>
  <c r="I59"/>
  <c r="I61" s="1"/>
  <c r="I58"/>
  <c r="H59"/>
  <c r="H61" s="1"/>
  <c r="H58"/>
  <c r="T59"/>
  <c r="T61" s="1"/>
  <c r="T58"/>
  <c r="Q59"/>
  <c r="Q61" s="1"/>
  <c r="Q58"/>
  <c r="J59"/>
  <c r="J61" s="1"/>
  <c r="J58"/>
  <c r="K56"/>
  <c r="S59" l="1"/>
  <c r="S58"/>
  <c r="S61"/>
  <c r="R64"/>
  <c r="R66" s="1"/>
  <c r="R63"/>
  <c r="W59"/>
  <c r="W58"/>
  <c r="W61"/>
  <c r="V64"/>
  <c r="V66" s="1"/>
  <c r="V63"/>
  <c r="M64"/>
  <c r="M66" s="1"/>
  <c r="M63"/>
  <c r="P64"/>
  <c r="P66" s="1"/>
  <c r="P63"/>
  <c r="U64"/>
  <c r="U66" s="1"/>
  <c r="U63"/>
  <c r="K59"/>
  <c r="K58"/>
  <c r="K61"/>
  <c r="J64"/>
  <c r="J66" s="1"/>
  <c r="J63"/>
  <c r="Q64"/>
  <c r="Q66" s="1"/>
  <c r="Q63"/>
  <c r="T64"/>
  <c r="T66" s="1"/>
  <c r="T63"/>
  <c r="H64"/>
  <c r="H66" s="1"/>
  <c r="H63"/>
  <c r="I64"/>
  <c r="I66" s="1"/>
  <c r="I63"/>
  <c r="L64"/>
  <c r="L66" s="1"/>
  <c r="L63"/>
  <c r="O59"/>
  <c r="O58"/>
  <c r="O61"/>
  <c r="N64"/>
  <c r="N66" s="1"/>
  <c r="N63"/>
  <c r="N69" l="1"/>
  <c r="N71" s="1"/>
  <c r="N68"/>
  <c r="O66"/>
  <c r="K64"/>
  <c r="K63"/>
  <c r="U69"/>
  <c r="U71" s="1"/>
  <c r="U68"/>
  <c r="P69"/>
  <c r="P71" s="1"/>
  <c r="P68"/>
  <c r="M69"/>
  <c r="M71" s="1"/>
  <c r="M68"/>
  <c r="V69"/>
  <c r="V71" s="1"/>
  <c r="V68"/>
  <c r="W66"/>
  <c r="S64"/>
  <c r="S63"/>
  <c r="O64"/>
  <c r="O63"/>
  <c r="L69"/>
  <c r="L71" s="1"/>
  <c r="L68"/>
  <c r="I69"/>
  <c r="I71" s="1"/>
  <c r="I68"/>
  <c r="H69"/>
  <c r="H71" s="1"/>
  <c r="H68"/>
  <c r="T69"/>
  <c r="T71" s="1"/>
  <c r="T68"/>
  <c r="Q69"/>
  <c r="Q71" s="1"/>
  <c r="Q68"/>
  <c r="J69"/>
  <c r="J71" s="1"/>
  <c r="J68"/>
  <c r="K66"/>
  <c r="W64"/>
  <c r="W63"/>
  <c r="R69"/>
  <c r="R71" s="1"/>
  <c r="R68"/>
  <c r="S66"/>
  <c r="K69" l="1"/>
  <c r="K68"/>
  <c r="K71"/>
  <c r="J74"/>
  <c r="J76" s="1"/>
  <c r="J73"/>
  <c r="Q74"/>
  <c r="Q76" s="1"/>
  <c r="Q73"/>
  <c r="T74"/>
  <c r="T76" s="1"/>
  <c r="T73"/>
  <c r="H74"/>
  <c r="H76" s="1"/>
  <c r="H73"/>
  <c r="I74"/>
  <c r="I76" s="1"/>
  <c r="I73"/>
  <c r="L74"/>
  <c r="L76" s="1"/>
  <c r="L73"/>
  <c r="O69"/>
  <c r="O68"/>
  <c r="O71"/>
  <c r="N74"/>
  <c r="N76" s="1"/>
  <c r="N73"/>
  <c r="S69"/>
  <c r="S68"/>
  <c r="S71"/>
  <c r="R74"/>
  <c r="R76" s="1"/>
  <c r="R73"/>
  <c r="W69"/>
  <c r="W68"/>
  <c r="W71"/>
  <c r="V74"/>
  <c r="V76" s="1"/>
  <c r="V73"/>
  <c r="M74"/>
  <c r="M76" s="1"/>
  <c r="M73"/>
  <c r="P74"/>
  <c r="P76" s="1"/>
  <c r="P73"/>
  <c r="U74"/>
  <c r="U76" s="1"/>
  <c r="U73"/>
  <c r="U78" l="1"/>
  <c r="U79"/>
  <c r="U81" s="1"/>
  <c r="P79"/>
  <c r="P81" s="1"/>
  <c r="P78"/>
  <c r="M78"/>
  <c r="M79"/>
  <c r="M81" s="1"/>
  <c r="V79"/>
  <c r="V81" s="1"/>
  <c r="V78"/>
  <c r="W76"/>
  <c r="S74"/>
  <c r="S73"/>
  <c r="N79"/>
  <c r="N81" s="1"/>
  <c r="N78"/>
  <c r="O76"/>
  <c r="K74"/>
  <c r="K73"/>
  <c r="W74"/>
  <c r="W73"/>
  <c r="R79"/>
  <c r="R81" s="1"/>
  <c r="R78"/>
  <c r="S76"/>
  <c r="O74"/>
  <c r="O73"/>
  <c r="L79"/>
  <c r="L81" s="1"/>
  <c r="L78"/>
  <c r="I78"/>
  <c r="I79"/>
  <c r="I81" s="1"/>
  <c r="H79"/>
  <c r="H81" s="1"/>
  <c r="H78"/>
  <c r="T79"/>
  <c r="T81" s="1"/>
  <c r="T78"/>
  <c r="Q78"/>
  <c r="Q79"/>
  <c r="Q81" s="1"/>
  <c r="J79"/>
  <c r="J81" s="1"/>
  <c r="J78"/>
  <c r="K76"/>
  <c r="Q84" l="1"/>
  <c r="Q86" s="1"/>
  <c r="Q83"/>
  <c r="I84"/>
  <c r="I86" s="1"/>
  <c r="I83"/>
  <c r="S78"/>
  <c r="S79"/>
  <c r="S81"/>
  <c r="R84"/>
  <c r="R86" s="1"/>
  <c r="R83"/>
  <c r="W78"/>
  <c r="W79"/>
  <c r="W81"/>
  <c r="V84"/>
  <c r="V86" s="1"/>
  <c r="V83"/>
  <c r="P84"/>
  <c r="P86" s="1"/>
  <c r="P83"/>
  <c r="K78"/>
  <c r="K79"/>
  <c r="K81"/>
  <c r="J84"/>
  <c r="J86" s="1"/>
  <c r="J83"/>
  <c r="T84"/>
  <c r="T86" s="1"/>
  <c r="T83"/>
  <c r="H84"/>
  <c r="H86" s="1"/>
  <c r="H83"/>
  <c r="L84"/>
  <c r="L86" s="1"/>
  <c r="L83"/>
  <c r="O78"/>
  <c r="O79"/>
  <c r="O81"/>
  <c r="N84"/>
  <c r="N86" s="1"/>
  <c r="N83"/>
  <c r="M84"/>
  <c r="M86" s="1"/>
  <c r="M83"/>
  <c r="U84"/>
  <c r="U86" s="1"/>
  <c r="U83"/>
  <c r="U89" l="1"/>
  <c r="U91" s="1"/>
  <c r="U88"/>
  <c r="M89"/>
  <c r="M91" s="1"/>
  <c r="M88"/>
  <c r="N89"/>
  <c r="N91" s="1"/>
  <c r="N88"/>
  <c r="O86"/>
  <c r="K84"/>
  <c r="K83"/>
  <c r="P89"/>
  <c r="P91" s="1"/>
  <c r="P88"/>
  <c r="V89"/>
  <c r="V91" s="1"/>
  <c r="V88"/>
  <c r="W86"/>
  <c r="S84"/>
  <c r="S83"/>
  <c r="I89"/>
  <c r="I91" s="1"/>
  <c r="I88"/>
  <c r="Q89"/>
  <c r="Q91" s="1"/>
  <c r="Q88"/>
  <c r="O84"/>
  <c r="O83"/>
  <c r="L89"/>
  <c r="L91" s="1"/>
  <c r="L88"/>
  <c r="H89"/>
  <c r="H91" s="1"/>
  <c r="H88"/>
  <c r="T89"/>
  <c r="T91" s="1"/>
  <c r="T88"/>
  <c r="J89"/>
  <c r="J91" s="1"/>
  <c r="J88"/>
  <c r="K86"/>
  <c r="W84"/>
  <c r="W83"/>
  <c r="R89"/>
  <c r="R91" s="1"/>
  <c r="R88"/>
  <c r="S86"/>
  <c r="K89" l="1"/>
  <c r="K88"/>
  <c r="K91"/>
  <c r="J94"/>
  <c r="J96" s="1"/>
  <c r="J93"/>
  <c r="T94"/>
  <c r="T96" s="1"/>
  <c r="T93"/>
  <c r="H94"/>
  <c r="H96" s="1"/>
  <c r="H93"/>
  <c r="L94"/>
  <c r="L96" s="1"/>
  <c r="L93"/>
  <c r="Q94"/>
  <c r="Q96" s="1"/>
  <c r="Q93"/>
  <c r="I94"/>
  <c r="I96" s="1"/>
  <c r="I93"/>
  <c r="O89"/>
  <c r="O88"/>
  <c r="O91"/>
  <c r="N94"/>
  <c r="N96" s="1"/>
  <c r="N93"/>
  <c r="M94"/>
  <c r="M96" s="1"/>
  <c r="M93"/>
  <c r="U94"/>
  <c r="U96" s="1"/>
  <c r="U93"/>
  <c r="S89"/>
  <c r="S88"/>
  <c r="S91"/>
  <c r="R94"/>
  <c r="R96" s="1"/>
  <c r="R93"/>
  <c r="W89"/>
  <c r="W88"/>
  <c r="W91"/>
  <c r="V94"/>
  <c r="V96" s="1"/>
  <c r="V93"/>
  <c r="P94"/>
  <c r="P96" s="1"/>
  <c r="P93"/>
  <c r="P99" l="1"/>
  <c r="P101" s="1"/>
  <c r="P98"/>
  <c r="V99"/>
  <c r="V101" s="1"/>
  <c r="V98"/>
  <c r="W96"/>
  <c r="S94"/>
  <c r="S93"/>
  <c r="U99"/>
  <c r="U101" s="1"/>
  <c r="U98"/>
  <c r="M99"/>
  <c r="M101" s="1"/>
  <c r="M98"/>
  <c r="N99"/>
  <c r="N101" s="1"/>
  <c r="N98"/>
  <c r="O96"/>
  <c r="K94"/>
  <c r="K93"/>
  <c r="W94"/>
  <c r="W93"/>
  <c r="R99"/>
  <c r="R101" s="1"/>
  <c r="R98"/>
  <c r="S96"/>
  <c r="O94"/>
  <c r="O93"/>
  <c r="I99"/>
  <c r="I101" s="1"/>
  <c r="I98"/>
  <c r="Q99"/>
  <c r="Q101" s="1"/>
  <c r="Q98"/>
  <c r="L99"/>
  <c r="L101" s="1"/>
  <c r="L98"/>
  <c r="H99"/>
  <c r="H101" s="1"/>
  <c r="H98"/>
  <c r="T99"/>
  <c r="T101" s="1"/>
  <c r="T98"/>
  <c r="J99"/>
  <c r="J101" s="1"/>
  <c r="J98"/>
  <c r="K96"/>
  <c r="S99" l="1"/>
  <c r="S98"/>
  <c r="S101"/>
  <c r="R104"/>
  <c r="R106" s="1"/>
  <c r="R103"/>
  <c r="W99"/>
  <c r="W98"/>
  <c r="W101"/>
  <c r="V104"/>
  <c r="V106" s="1"/>
  <c r="V103"/>
  <c r="P104"/>
  <c r="P106" s="1"/>
  <c r="P103"/>
  <c r="K99"/>
  <c r="K98"/>
  <c r="K101"/>
  <c r="J104"/>
  <c r="J106" s="1"/>
  <c r="J103"/>
  <c r="T104"/>
  <c r="T106" s="1"/>
  <c r="T103"/>
  <c r="H104"/>
  <c r="H106" s="1"/>
  <c r="H103"/>
  <c r="L104"/>
  <c r="L106" s="1"/>
  <c r="L103"/>
  <c r="Q104"/>
  <c r="Q106" s="1"/>
  <c r="Q103"/>
  <c r="I104"/>
  <c r="I106" s="1"/>
  <c r="I103"/>
  <c r="O99"/>
  <c r="O98"/>
  <c r="O101"/>
  <c r="N104"/>
  <c r="N106" s="1"/>
  <c r="N103"/>
  <c r="M104"/>
  <c r="M106" s="1"/>
  <c r="M103"/>
  <c r="U104"/>
  <c r="U106" s="1"/>
  <c r="U103"/>
  <c r="U109" l="1"/>
  <c r="U111" s="1"/>
  <c r="U108"/>
  <c r="M109"/>
  <c r="M111" s="1"/>
  <c r="M108"/>
  <c r="N109"/>
  <c r="N111" s="1"/>
  <c r="N108"/>
  <c r="O106"/>
  <c r="K104"/>
  <c r="K103"/>
  <c r="P109"/>
  <c r="P111" s="1"/>
  <c r="P108"/>
  <c r="V109"/>
  <c r="V111" s="1"/>
  <c r="V108"/>
  <c r="W106"/>
  <c r="S104"/>
  <c r="S103"/>
  <c r="O104"/>
  <c r="O103"/>
  <c r="I109"/>
  <c r="I111" s="1"/>
  <c r="I108"/>
  <c r="Q109"/>
  <c r="Q111" s="1"/>
  <c r="Q108"/>
  <c r="L109"/>
  <c r="L111" s="1"/>
  <c r="L108"/>
  <c r="H109"/>
  <c r="H111" s="1"/>
  <c r="H108"/>
  <c r="T109"/>
  <c r="T111" s="1"/>
  <c r="T108"/>
  <c r="J109"/>
  <c r="J111" s="1"/>
  <c r="J108"/>
  <c r="K106"/>
  <c r="W104"/>
  <c r="W103"/>
  <c r="R109"/>
  <c r="R111" s="1"/>
  <c r="R108"/>
  <c r="S106"/>
  <c r="K109" l="1"/>
  <c r="K108"/>
  <c r="K111"/>
  <c r="J114"/>
  <c r="J116" s="1"/>
  <c r="J113"/>
  <c r="T114"/>
  <c r="T116" s="1"/>
  <c r="T113"/>
  <c r="H114"/>
  <c r="H116" s="1"/>
  <c r="H113"/>
  <c r="L114"/>
  <c r="L116" s="1"/>
  <c r="L113"/>
  <c r="Q114"/>
  <c r="Q116" s="1"/>
  <c r="Q113"/>
  <c r="I114"/>
  <c r="I116" s="1"/>
  <c r="I113"/>
  <c r="O109"/>
  <c r="O108"/>
  <c r="O111"/>
  <c r="N114"/>
  <c r="N116" s="1"/>
  <c r="N113"/>
  <c r="M114"/>
  <c r="M116" s="1"/>
  <c r="M113"/>
  <c r="U114"/>
  <c r="U116" s="1"/>
  <c r="U113"/>
  <c r="S109"/>
  <c r="S108"/>
  <c r="S111"/>
  <c r="R114"/>
  <c r="R116" s="1"/>
  <c r="R113"/>
  <c r="W109"/>
  <c r="W108"/>
  <c r="W111"/>
  <c r="V114"/>
  <c r="V116" s="1"/>
  <c r="V113"/>
  <c r="P114"/>
  <c r="P116" s="1"/>
  <c r="P113"/>
  <c r="P119" l="1"/>
  <c r="P121" s="1"/>
  <c r="P118"/>
  <c r="V119"/>
  <c r="V121" s="1"/>
  <c r="V118"/>
  <c r="W116"/>
  <c r="S114"/>
  <c r="S113"/>
  <c r="U119"/>
  <c r="U121" s="1"/>
  <c r="U118"/>
  <c r="M119"/>
  <c r="M121" s="1"/>
  <c r="M118"/>
  <c r="N119"/>
  <c r="N121" s="1"/>
  <c r="N118"/>
  <c r="O116"/>
  <c r="K114"/>
  <c r="K113"/>
  <c r="W114"/>
  <c r="W113"/>
  <c r="R119"/>
  <c r="R121" s="1"/>
  <c r="R118"/>
  <c r="S116"/>
  <c r="O114"/>
  <c r="O113"/>
  <c r="I119"/>
  <c r="I121" s="1"/>
  <c r="I118"/>
  <c r="Q119"/>
  <c r="Q121" s="1"/>
  <c r="Q118"/>
  <c r="L119"/>
  <c r="L121" s="1"/>
  <c r="L118"/>
  <c r="H119"/>
  <c r="H121" s="1"/>
  <c r="H118"/>
  <c r="T119"/>
  <c r="T121" s="1"/>
  <c r="T118"/>
  <c r="J119"/>
  <c r="J121" s="1"/>
  <c r="J118"/>
  <c r="K116"/>
  <c r="S119" l="1"/>
  <c r="S118"/>
  <c r="R124"/>
  <c r="R126" s="1"/>
  <c r="R123"/>
  <c r="S121"/>
  <c r="W119"/>
  <c r="W118"/>
  <c r="V124"/>
  <c r="V126" s="1"/>
  <c r="V123"/>
  <c r="W121"/>
  <c r="P124"/>
  <c r="P126" s="1"/>
  <c r="P123"/>
  <c r="K119"/>
  <c r="K118"/>
  <c r="J124"/>
  <c r="J126" s="1"/>
  <c r="J123"/>
  <c r="K121"/>
  <c r="T124"/>
  <c r="T126" s="1"/>
  <c r="T123"/>
  <c r="H124"/>
  <c r="H126" s="1"/>
  <c r="H123"/>
  <c r="L124"/>
  <c r="L126" s="1"/>
  <c r="L123"/>
  <c r="Q124"/>
  <c r="Q126" s="1"/>
  <c r="Q123"/>
  <c r="I124"/>
  <c r="I126" s="1"/>
  <c r="I123"/>
  <c r="O119"/>
  <c r="O118"/>
  <c r="N124"/>
  <c r="N126" s="1"/>
  <c r="N123"/>
  <c r="O121"/>
  <c r="M124"/>
  <c r="M126" s="1"/>
  <c r="M123"/>
  <c r="U124"/>
  <c r="U126" s="1"/>
  <c r="U123"/>
  <c r="U129" l="1"/>
  <c r="U131" s="1"/>
  <c r="U128"/>
  <c r="M129"/>
  <c r="M131" s="1"/>
  <c r="M128"/>
  <c r="K124"/>
  <c r="K123"/>
  <c r="K126"/>
  <c r="J129"/>
  <c r="J131" s="1"/>
  <c r="J128"/>
  <c r="P129"/>
  <c r="P131" s="1"/>
  <c r="P128"/>
  <c r="S124"/>
  <c r="S123"/>
  <c r="S126"/>
  <c r="R129"/>
  <c r="R131" s="1"/>
  <c r="R128"/>
  <c r="O124"/>
  <c r="O123"/>
  <c r="O126"/>
  <c r="N129"/>
  <c r="N131" s="1"/>
  <c r="N128"/>
  <c r="I129"/>
  <c r="I131" s="1"/>
  <c r="I128"/>
  <c r="Q129"/>
  <c r="Q131" s="1"/>
  <c r="Q128"/>
  <c r="L129"/>
  <c r="L131" s="1"/>
  <c r="L128"/>
  <c r="H129"/>
  <c r="H131" s="1"/>
  <c r="H128"/>
  <c r="T129"/>
  <c r="T131" s="1"/>
  <c r="T128"/>
  <c r="W124"/>
  <c r="W123"/>
  <c r="W126"/>
  <c r="V129"/>
  <c r="V131" s="1"/>
  <c r="V128"/>
  <c r="V134" l="1"/>
  <c r="V136" s="1"/>
  <c r="V133"/>
  <c r="W131"/>
  <c r="O129"/>
  <c r="O128"/>
  <c r="R134"/>
  <c r="R136" s="1"/>
  <c r="R133"/>
  <c r="S131"/>
  <c r="K129"/>
  <c r="K128"/>
  <c r="M134"/>
  <c r="M136" s="1"/>
  <c r="M133"/>
  <c r="U134"/>
  <c r="U136" s="1"/>
  <c r="U133"/>
  <c r="W129"/>
  <c r="W128"/>
  <c r="T134"/>
  <c r="T136" s="1"/>
  <c r="T133"/>
  <c r="H134"/>
  <c r="H136" s="1"/>
  <c r="H133"/>
  <c r="L134"/>
  <c r="L136" s="1"/>
  <c r="L133"/>
  <c r="Q134"/>
  <c r="Q136" s="1"/>
  <c r="Q133"/>
  <c r="I134"/>
  <c r="I136" s="1"/>
  <c r="I133"/>
  <c r="N134"/>
  <c r="N136" s="1"/>
  <c r="N133"/>
  <c r="O131"/>
  <c r="S129"/>
  <c r="S128"/>
  <c r="P134"/>
  <c r="P136" s="1"/>
  <c r="P133"/>
  <c r="J134"/>
  <c r="J136" s="1"/>
  <c r="J133"/>
  <c r="K131"/>
  <c r="O134" l="1"/>
  <c r="O133"/>
  <c r="O136"/>
  <c r="N139"/>
  <c r="N141" s="1"/>
  <c r="N138"/>
  <c r="I139"/>
  <c r="I141" s="1"/>
  <c r="I138"/>
  <c r="Q139"/>
  <c r="Q141" s="1"/>
  <c r="Q138"/>
  <c r="L139"/>
  <c r="L141" s="1"/>
  <c r="L138"/>
  <c r="H139"/>
  <c r="H141" s="1"/>
  <c r="H138"/>
  <c r="T139"/>
  <c r="T141" s="1"/>
  <c r="T138"/>
  <c r="U139"/>
  <c r="U141" s="1"/>
  <c r="U138"/>
  <c r="M139"/>
  <c r="M141" s="1"/>
  <c r="M138"/>
  <c r="W134"/>
  <c r="W133"/>
  <c r="W136"/>
  <c r="V139"/>
  <c r="V141" s="1"/>
  <c r="V138"/>
  <c r="K134"/>
  <c r="K133"/>
  <c r="K136"/>
  <c r="J139"/>
  <c r="J141" s="1"/>
  <c r="J138"/>
  <c r="P139"/>
  <c r="P141" s="1"/>
  <c r="P138"/>
  <c r="S134"/>
  <c r="S133"/>
  <c r="S136"/>
  <c r="R139"/>
  <c r="R141" s="1"/>
  <c r="R138"/>
  <c r="R144" l="1"/>
  <c r="R146" s="1"/>
  <c r="R143"/>
  <c r="S141"/>
  <c r="K139"/>
  <c r="K138"/>
  <c r="V144"/>
  <c r="V146" s="1"/>
  <c r="V143"/>
  <c r="W141"/>
  <c r="O139"/>
  <c r="O138"/>
  <c r="S139"/>
  <c r="S138"/>
  <c r="P144"/>
  <c r="P146" s="1"/>
  <c r="P143"/>
  <c r="J144"/>
  <c r="J146" s="1"/>
  <c r="J143"/>
  <c r="K141"/>
  <c r="W139"/>
  <c r="W138"/>
  <c r="M144"/>
  <c r="M146" s="1"/>
  <c r="M143"/>
  <c r="U144"/>
  <c r="U146" s="1"/>
  <c r="U143"/>
  <c r="T144"/>
  <c r="T146" s="1"/>
  <c r="T143"/>
  <c r="H144"/>
  <c r="H146" s="1"/>
  <c r="H143"/>
  <c r="L144"/>
  <c r="L146" s="1"/>
  <c r="L143"/>
  <c r="Q144"/>
  <c r="Q146" s="1"/>
  <c r="Q143"/>
  <c r="I144"/>
  <c r="I146" s="1"/>
  <c r="I143"/>
  <c r="N144"/>
  <c r="N146" s="1"/>
  <c r="N143"/>
  <c r="O141"/>
  <c r="K144" l="1"/>
  <c r="K143"/>
  <c r="K146"/>
  <c r="J149"/>
  <c r="J151" s="1"/>
  <c r="J148"/>
  <c r="P149"/>
  <c r="P151" s="1"/>
  <c r="P148"/>
  <c r="S144"/>
  <c r="S143"/>
  <c r="S146"/>
  <c r="R149"/>
  <c r="R151" s="1"/>
  <c r="R148"/>
  <c r="O144"/>
  <c r="O143"/>
  <c r="O146"/>
  <c r="N149"/>
  <c r="N151" s="1"/>
  <c r="N148"/>
  <c r="I149"/>
  <c r="I151" s="1"/>
  <c r="I148"/>
  <c r="Q149"/>
  <c r="Q151" s="1"/>
  <c r="Q148"/>
  <c r="L149"/>
  <c r="L151" s="1"/>
  <c r="L148"/>
  <c r="H149"/>
  <c r="H151" s="1"/>
  <c r="H148"/>
  <c r="T149"/>
  <c r="T151" s="1"/>
  <c r="T148"/>
  <c r="U149"/>
  <c r="U151" s="1"/>
  <c r="U148"/>
  <c r="M149"/>
  <c r="M151" s="1"/>
  <c r="M148"/>
  <c r="W144"/>
  <c r="W143"/>
  <c r="W146"/>
  <c r="V149"/>
  <c r="V151" s="1"/>
  <c r="V148"/>
  <c r="V154" l="1"/>
  <c r="V156" s="1"/>
  <c r="V153"/>
  <c r="W151"/>
  <c r="O149"/>
  <c r="O148"/>
  <c r="R154"/>
  <c r="R156" s="1"/>
  <c r="R153"/>
  <c r="S151"/>
  <c r="K149"/>
  <c r="K148"/>
  <c r="W149"/>
  <c r="W148"/>
  <c r="M154"/>
  <c r="M156" s="1"/>
  <c r="M158" s="1"/>
  <c r="M153"/>
  <c r="U154"/>
  <c r="U156" s="1"/>
  <c r="U158" s="1"/>
  <c r="U153"/>
  <c r="T154"/>
  <c r="T156" s="1"/>
  <c r="T158" s="1"/>
  <c r="T153"/>
  <c r="H154"/>
  <c r="H156" s="1"/>
  <c r="H158" s="1"/>
  <c r="H153"/>
  <c r="L154"/>
  <c r="L156" s="1"/>
  <c r="L158" s="1"/>
  <c r="L153"/>
  <c r="Q154"/>
  <c r="Q156" s="1"/>
  <c r="Q158" s="1"/>
  <c r="Q153"/>
  <c r="I154"/>
  <c r="I156" s="1"/>
  <c r="I158" s="1"/>
  <c r="I153"/>
  <c r="N154"/>
  <c r="N156" s="1"/>
  <c r="N153"/>
  <c r="O151"/>
  <c r="S149"/>
  <c r="S148"/>
  <c r="P154"/>
  <c r="P156" s="1"/>
  <c r="P158" s="1"/>
  <c r="P153"/>
  <c r="J154"/>
  <c r="J156" s="1"/>
  <c r="J153"/>
  <c r="K151"/>
  <c r="O154" l="1"/>
  <c r="O153"/>
  <c r="O156"/>
  <c r="O158" s="1"/>
  <c r="N158"/>
  <c r="W154"/>
  <c r="W153"/>
  <c r="W156"/>
  <c r="W158" s="1"/>
  <c r="V158"/>
  <c r="K154"/>
  <c r="K153"/>
  <c r="K156"/>
  <c r="K158" s="1"/>
  <c r="J158"/>
  <c r="S154"/>
  <c r="S153"/>
  <c r="S156"/>
  <c r="S158" s="1"/>
  <c r="R158"/>
</calcChain>
</file>

<file path=xl/sharedStrings.xml><?xml version="1.0" encoding="utf-8"?>
<sst xmlns="http://schemas.openxmlformats.org/spreadsheetml/2006/main" count="334" uniqueCount="81">
  <si>
    <t>ತಿಂಗಳು</t>
  </si>
  <si>
    <t>ಶಾಲೆಯ ಹೆಸರು :</t>
  </si>
  <si>
    <t>ವರ್ಷ</t>
  </si>
  <si>
    <t>ಸುಕುಮಾರ್ ಕಾಡಿನಕೊಂಡ</t>
  </si>
  <si>
    <t>sukumarkadinakonda@gmail.com</t>
  </si>
  <si>
    <t>ದಿನಾಂಕ</t>
  </si>
  <si>
    <t>ಊಟ ಮಾಡಿದ ಮಕ್ಕಳ ಸಂಖ್ಯೆ</t>
  </si>
  <si>
    <t>DAAL</t>
  </si>
  <si>
    <t>ವಿವರ</t>
  </si>
  <si>
    <t>ಅಕ್ಕಿ</t>
  </si>
  <si>
    <t>ಗೋಧಿ</t>
  </si>
  <si>
    <t>ಬೇಳೆ</t>
  </si>
  <si>
    <t>ಎಣ್ಣೆ</t>
  </si>
  <si>
    <t>ಮೊಟ್ಟೆ ವಿತರಣೆ ಸಂಖ್ಯೆ</t>
  </si>
  <si>
    <t>ಮೊಟ್ಟೆ ಖರೀದಿ ವಿವರ</t>
  </si>
  <si>
    <t>ಬಾಳೆಹಣ್ಣು ವಿವರ</t>
  </si>
  <si>
    <t>ಬಾಳೆಹಣ್ಣು ಮತ್ತು ಮೊಟ್ಟೆ ಒಟ್ಟು ವೆಚ್ಚ</t>
  </si>
  <si>
    <t>LKG-UKG</t>
  </si>
  <si>
    <t>1 ರಿಂದ 5</t>
  </si>
  <si>
    <t>6 ರಿಂದ 8</t>
  </si>
  <si>
    <t>ಒಟ್ಟು</t>
  </si>
  <si>
    <t>ಎಲ್.ಕೆ.ಜಿ-ಯು ಕೆ ಜಿ</t>
  </si>
  <si>
    <t>ಖರೀದಿ ವೆಚ್ಚ</t>
  </si>
  <si>
    <t>ಸಾಗಾಣಿಕಾ ವೆಚ್ಚ</t>
  </si>
  <si>
    <t>ಬೇಯಿಸಿದ ಬಾಬ್ತು</t>
  </si>
  <si>
    <t>ಗ್ಯಾಸ್ ವೆಚ್ಚ</t>
  </si>
  <si>
    <t>ಮೊಟ್ಟೆಯ ಒಟ್ಟು ವೆಚ್ಚ</t>
  </si>
  <si>
    <t>ಬಾಳೆಹಣ್ಣು ವಿತರಣೆ</t>
  </si>
  <si>
    <t>ಬಾಳೆಹಣ್ಣು ವೆಚ್ಚ</t>
  </si>
  <si>
    <t>ಆರಂಭಿಕ ಶಿಲ್ಕು</t>
  </si>
  <si>
    <t>ತಿಂಗಳ ಸರಬರಾಜು</t>
  </si>
  <si>
    <t>ಒಟ್ಟು ಆರಂಭಿಕ ಶಿಲ್ಕು</t>
  </si>
  <si>
    <t>OTH</t>
  </si>
  <si>
    <t>ಬಳಕೆ</t>
  </si>
  <si>
    <t>ಉಳಿಕೆ/ ಒಟ್ಟು</t>
  </si>
  <si>
    <t>SAT</t>
  </si>
  <si>
    <t>TOTAL</t>
  </si>
  <si>
    <t>6 RS</t>
  </si>
  <si>
    <t>5.5 RS</t>
  </si>
  <si>
    <t>5.20 RS</t>
  </si>
  <si>
    <t>ಕ್ಷೀರಭಾಗ್ಯ ವಿತರಣೆ ವಿವರ</t>
  </si>
  <si>
    <t>TOTAL WORKING DAYS</t>
  </si>
  <si>
    <t>ಸ್ವೀಕರಿಸಿದ ಮಕ್ಕಳ ಸಂಖ್ಯೆ</t>
  </si>
  <si>
    <t>ಹಾಲಿನ ಪ್ರಮಾಣ ಕಿ.ಗ್ರಾಂ.</t>
  </si>
  <si>
    <t xml:space="preserve">ರಾಗಿ ಮಾಲ್ಟ್ ಪ್ರಮಾಣ </t>
  </si>
  <si>
    <t>ಸಕ್ಕರೆಯ ವೆಚ್ಚ ರೂ.</t>
  </si>
  <si>
    <t>ಇತರೆ ವೆಚ್ಚ</t>
  </si>
  <si>
    <t>ಕ್ಷೀರಭಾಗ್ಯ ಒಟ್ಟು</t>
  </si>
  <si>
    <t>ಸಕ್ಕರೆ, ಇತರೆ, ಗ್ಯಾಸ್</t>
  </si>
  <si>
    <t>Sukumar Kadinakonda</t>
  </si>
  <si>
    <t>ಗ್ಯಾಸ್ ಹೊರತುಪಡಿಸಿ</t>
  </si>
  <si>
    <t>ತಿಂಗಳ ಒಟ್ಟು ಬಳಕೆ</t>
  </si>
  <si>
    <r>
      <rPr>
        <sz val="10"/>
        <color rgb="FFFF0000"/>
        <rFont val="Calibri"/>
        <family val="2"/>
        <scheme val="minor"/>
      </rPr>
      <t xml:space="preserve">LKG TO 5 </t>
    </r>
    <r>
      <rPr>
        <sz val="14"/>
        <color rgb="FFFF0000"/>
        <rFont val="Calibri"/>
        <family val="2"/>
        <scheme val="minor"/>
      </rPr>
      <t xml:space="preserve"> +</t>
    </r>
    <r>
      <rPr>
        <sz val="11"/>
        <color rgb="FFFF0000"/>
        <rFont val="Calibri"/>
        <family val="2"/>
        <scheme val="minor"/>
      </rPr>
      <t xml:space="preserve">  </t>
    </r>
    <r>
      <rPr>
        <sz val="10"/>
        <color rgb="FFFF0000"/>
        <rFont val="Calibri"/>
        <family val="2"/>
        <scheme val="minor"/>
      </rPr>
      <t xml:space="preserve">6-8 </t>
    </r>
    <r>
      <rPr>
        <sz val="11"/>
        <color rgb="FFFF0000"/>
        <rFont val="Calibri"/>
        <family val="2"/>
        <scheme val="minor"/>
      </rPr>
      <t>TOTAL</t>
    </r>
  </si>
  <si>
    <t xml:space="preserve">ತಿಂಗಳಿನ ಒಟ್ಟು ಖರ್ಚು ವೆಚ್ಚ </t>
  </si>
  <si>
    <t>ಉಪ್ಪು</t>
  </si>
  <si>
    <t>ತರಕಾರಿ</t>
  </si>
  <si>
    <t>ಸಾಂಬಾರ ಪದಾರ್ಥ</t>
  </si>
  <si>
    <t>ತರಕಾರಿ + ಸಾಂಬಾರ ಪದಾರ್ಥ</t>
  </si>
  <si>
    <t>ತರಗತಿ</t>
  </si>
  <si>
    <t>ಪ್ರಮಾಣ</t>
  </si>
  <si>
    <t>ವೆಚ್ಚ</t>
  </si>
  <si>
    <t>ಉಪ್ಪು ಖರೀದಿ ವೆಚ್ಚ</t>
  </si>
  <si>
    <t>ಖರೀದಿ ದರ</t>
  </si>
  <si>
    <t>ಬೇಳೆ ದರ</t>
  </si>
  <si>
    <t>ಎಣ್ಣೆ ದರ</t>
  </si>
  <si>
    <t>ಬೇಳೆ ಖರೀದಿ ವೆಚ್ಚ</t>
  </si>
  <si>
    <t>ಎಣ್ಣೆ ಖರೀದಿ ವೆಚ್ಚ</t>
  </si>
  <si>
    <t>ಒಟ್ಟು ಖರೀದಿ ವೆಚ್ಚ</t>
  </si>
  <si>
    <t>ಉಪ್ಪು ಮತ್ತು ತರಕಾರಿ ದೈನಂದಿನ ಖರ್ಚು ವೆಚ್ಚ</t>
  </si>
  <si>
    <t>ಉಪ್ಪಿನ ವೆಚ್ಚ</t>
  </si>
  <si>
    <t>ಸಾಂಬಾರ ಪದಾರ್ಥ ವೆಚ್ಚ</t>
  </si>
  <si>
    <t>ತರಕಾರಿ + ಸಾಂಬಾರ ಪದಾರ್ಥ ವೆಚ್ಚ</t>
  </si>
  <si>
    <t>ಪ್ರಮಾಣ (LKG - 8)         KG</t>
  </si>
  <si>
    <r>
      <t>NUMBER OF DAYS EGG DISTRIBUTED-</t>
    </r>
    <r>
      <rPr>
        <b/>
        <sz val="9"/>
        <color rgb="FFFF0000"/>
        <rFont val="Calibri"/>
        <family val="2"/>
        <scheme val="minor"/>
      </rPr>
      <t xml:space="preserve"> GOVT.</t>
    </r>
  </si>
  <si>
    <r>
      <t xml:space="preserve">NUMBER OF DAYS EGG DISTRIBUTED- </t>
    </r>
    <r>
      <rPr>
        <b/>
        <sz val="9"/>
        <color rgb="FFFF0000"/>
        <rFont val="Calibri"/>
        <family val="2"/>
        <scheme val="minor"/>
      </rPr>
      <t>APF</t>
    </r>
  </si>
  <si>
    <r>
      <rPr>
        <b/>
        <sz val="9"/>
        <color rgb="FFFF0000"/>
        <rFont val="Calibri"/>
        <family val="2"/>
        <scheme val="minor"/>
      </rPr>
      <t>GOVT.</t>
    </r>
    <r>
      <rPr>
        <b/>
        <sz val="9"/>
        <color theme="1"/>
        <rFont val="Calibri"/>
        <family val="2"/>
        <scheme val="minor"/>
      </rPr>
      <t xml:space="preserve"> BANANA </t>
    </r>
  </si>
  <si>
    <r>
      <rPr>
        <b/>
        <sz val="10"/>
        <color rgb="FFFF0000"/>
        <rFont val="Calibri"/>
        <family val="2"/>
        <scheme val="minor"/>
      </rPr>
      <t>APF</t>
    </r>
    <r>
      <rPr>
        <b/>
        <sz val="9"/>
        <color theme="1"/>
        <rFont val="Calibri"/>
        <family val="2"/>
        <scheme val="minor"/>
      </rPr>
      <t xml:space="preserve"> BANANA </t>
    </r>
  </si>
  <si>
    <t>1 TO 5</t>
  </si>
  <si>
    <t>6 TO 8</t>
  </si>
  <si>
    <r>
      <t xml:space="preserve">   </t>
    </r>
    <r>
      <rPr>
        <b/>
        <sz val="11"/>
        <color rgb="FFFF0000"/>
        <rFont val="Nudi Akshar"/>
      </rPr>
      <t>ಸರಕಾರದ</t>
    </r>
    <r>
      <rPr>
        <sz val="11"/>
        <rFont val="Nudi Akshar"/>
      </rPr>
      <t xml:space="preserve"> ವತಿಯಿಂದ ನೀಡುವ</t>
    </r>
    <r>
      <rPr>
        <b/>
        <sz val="16"/>
        <rFont val="Nudi Akshar"/>
      </rPr>
      <t xml:space="preserve"> 2</t>
    </r>
    <r>
      <rPr>
        <sz val="11"/>
        <rFont val="Nudi Akshar"/>
      </rPr>
      <t xml:space="preserve"> ದಿನದ</t>
    </r>
    <r>
      <rPr>
        <sz val="11"/>
        <color rgb="FFFF0000"/>
        <rFont val="Nudi Akshar"/>
      </rPr>
      <t xml:space="preserve"> ಮೊಟ್ಟೆ </t>
    </r>
    <r>
      <rPr>
        <sz val="11"/>
        <rFont val="Nudi Akshar"/>
      </rPr>
      <t>ಖರ್ಚು</t>
    </r>
  </si>
  <si>
    <r>
      <rPr>
        <b/>
        <sz val="12"/>
        <color rgb="FFFF0000"/>
        <rFont val="Nudi Akshar"/>
      </rPr>
      <t>ಎ.ಪಿ.ಎಫ್</t>
    </r>
    <r>
      <rPr>
        <b/>
        <sz val="12"/>
        <rFont val="Nudi Akshar"/>
      </rPr>
      <t>.</t>
    </r>
    <r>
      <rPr>
        <sz val="12"/>
        <rFont val="Nudi Akshar"/>
      </rPr>
      <t xml:space="preserve">ವತಿಯಿಂದ ನೀಡುವ ದಿನದ </t>
    </r>
    <r>
      <rPr>
        <sz val="12"/>
        <color rgb="FFFF0000"/>
        <rFont val="Nudi Akshar"/>
      </rPr>
      <t>ಮೊಟ್ಟೆ</t>
    </r>
    <r>
      <rPr>
        <sz val="12"/>
        <rFont val="Nudi Akshar"/>
      </rPr>
      <t xml:space="preserve"> ಖರ್ಚು</t>
    </r>
  </si>
</sst>
</file>

<file path=xl/styles.xml><?xml version="1.0" encoding="utf-8"?>
<styleSheet xmlns="http://schemas.openxmlformats.org/spreadsheetml/2006/main">
  <numFmts count="3">
    <numFmt numFmtId="164" formatCode="&quot;₹&quot;\ #,##0.00"/>
    <numFmt numFmtId="165" formatCode="0.000"/>
    <numFmt numFmtId="166" formatCode="[$-14009]dd\ mmmm\ yyyy;@"/>
  </numFmts>
  <fonts count="3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name val="Nudi Akshar"/>
    </font>
    <font>
      <b/>
      <sz val="16"/>
      <name val="Nudi Akshar"/>
    </font>
    <font>
      <b/>
      <sz val="12"/>
      <color rgb="FFFF0000"/>
      <name val="Calibri"/>
      <family val="2"/>
      <scheme val="minor"/>
    </font>
    <font>
      <sz val="12"/>
      <name val="Nudi Akshar"/>
    </font>
    <font>
      <b/>
      <sz val="12"/>
      <name val="Nudi Akshar"/>
    </font>
    <font>
      <b/>
      <i/>
      <sz val="11"/>
      <color theme="1"/>
      <name val="Calibri"/>
      <family val="2"/>
      <scheme val="minor"/>
    </font>
    <font>
      <sz val="20"/>
      <color theme="1"/>
      <name val="Freestyle Script"/>
      <family val="4"/>
    </font>
    <font>
      <sz val="14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9"/>
      <color theme="1"/>
      <name val="Nudi 01 e"/>
    </font>
    <font>
      <b/>
      <sz val="11"/>
      <color theme="1"/>
      <name val="Bahnschrift Light"/>
      <family val="2"/>
    </font>
    <font>
      <b/>
      <sz val="11"/>
      <color theme="1"/>
      <name val="ನಿ"/>
    </font>
    <font>
      <sz val="8"/>
      <color theme="1"/>
      <name val="Calibri"/>
      <family val="2"/>
      <scheme val="minor"/>
    </font>
    <font>
      <sz val="11"/>
      <color rgb="FFFF0000"/>
      <name val="Nudi Akshar"/>
    </font>
    <font>
      <b/>
      <sz val="11"/>
      <color rgb="FFFF0000"/>
      <name val="Nudi Akshar"/>
    </font>
    <font>
      <b/>
      <sz val="12"/>
      <color rgb="FFFF0000"/>
      <name val="Nudi Akshar"/>
    </font>
    <font>
      <sz val="12"/>
      <color rgb="FFFF0000"/>
      <name val="Nudi Aksha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6">
    <xf numFmtId="0" fontId="0" fillId="0" borderId="0" xfId="0"/>
    <xf numFmtId="0" fontId="3" fillId="2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</xf>
    <xf numFmtId="0" fontId="0" fillId="2" borderId="0" xfId="0" applyFill="1" applyProtection="1"/>
    <xf numFmtId="0" fontId="0" fillId="3" borderId="4" xfId="0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0" fillId="3" borderId="0" xfId="0" applyFill="1" applyProtection="1"/>
    <xf numFmtId="0" fontId="6" fillId="2" borderId="0" xfId="0" applyFont="1" applyFill="1" applyAlignment="1" applyProtection="1">
      <alignment vertical="center" wrapText="1"/>
    </xf>
    <xf numFmtId="0" fontId="0" fillId="3" borderId="0" xfId="0" applyFill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wrapText="1"/>
    </xf>
    <xf numFmtId="0" fontId="10" fillId="3" borderId="1" xfId="0" applyFont="1" applyFill="1" applyBorder="1" applyAlignment="1" applyProtection="1">
      <alignment horizontal="center" vertical="center" wrapText="1"/>
    </xf>
    <xf numFmtId="16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 wrapText="1"/>
    </xf>
    <xf numFmtId="4" fontId="11" fillId="3" borderId="1" xfId="0" applyNumberFormat="1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</xf>
    <xf numFmtId="16" fontId="0" fillId="7" borderId="1" xfId="0" applyNumberFormat="1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vertical="center"/>
    </xf>
    <xf numFmtId="0" fontId="10" fillId="7" borderId="1" xfId="0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</xf>
    <xf numFmtId="165" fontId="0" fillId="0" borderId="1" xfId="0" applyNumberFormat="1" applyFont="1" applyBorder="1" applyAlignment="1" applyProtection="1">
      <alignment horizontal="center" vertical="center"/>
      <protection locked="0"/>
    </xf>
    <xf numFmtId="165" fontId="0" fillId="8" borderId="1" xfId="0" applyNumberFormat="1" applyFont="1" applyFill="1" applyBorder="1" applyAlignment="1" applyProtection="1">
      <alignment horizontal="center" vertical="center"/>
    </xf>
    <xf numFmtId="2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/>
    <xf numFmtId="166" fontId="13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NumberFormat="1" applyFont="1" applyBorder="1" applyAlignment="1" applyProtection="1">
      <alignment horizontal="center"/>
      <protection locked="0"/>
    </xf>
    <xf numFmtId="0" fontId="10" fillId="9" borderId="1" xfId="0" applyNumberFormat="1" applyFont="1" applyFill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164" fontId="0" fillId="10" borderId="1" xfId="0" applyNumberFormat="1" applyFill="1" applyBorder="1" applyAlignment="1" applyProtection="1">
      <alignment horizontal="center"/>
    </xf>
    <xf numFmtId="0" fontId="8" fillId="0" borderId="13" xfId="0" applyFont="1" applyBorder="1" applyAlignment="1" applyProtection="1">
      <alignment horizontal="center" vertical="center"/>
      <protection locked="0"/>
    </xf>
    <xf numFmtId="165" fontId="0" fillId="0" borderId="7" xfId="0" applyNumberFormat="1" applyFont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</xf>
    <xf numFmtId="165" fontId="1" fillId="0" borderId="7" xfId="0" applyNumberFormat="1" applyFont="1" applyBorder="1" applyAlignment="1" applyProtection="1">
      <alignment horizontal="center" vertical="center"/>
    </xf>
    <xf numFmtId="165" fontId="1" fillId="8" borderId="1" xfId="0" applyNumberFormat="1" applyFont="1" applyFill="1" applyBorder="1" applyAlignment="1" applyProtection="1">
      <alignment horizontal="center" vertical="center"/>
    </xf>
    <xf numFmtId="2" fontId="1" fillId="0" borderId="7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165" fontId="2" fillId="0" borderId="1" xfId="0" applyNumberFormat="1" applyFont="1" applyBorder="1" applyAlignment="1" applyProtection="1">
      <alignment horizontal="center" vertical="center"/>
    </xf>
    <xf numFmtId="165" fontId="2" fillId="8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7" fillId="0" borderId="7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165" fontId="0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Border="1" applyAlignment="1" applyProtection="1">
      <alignment horizontal="center"/>
      <protection locked="0"/>
    </xf>
    <xf numFmtId="166" fontId="14" fillId="0" borderId="1" xfId="0" applyNumberFormat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/>
    </xf>
    <xf numFmtId="0" fontId="15" fillId="9" borderId="1" xfId="0" applyNumberFormat="1" applyFont="1" applyFill="1" applyBorder="1" applyAlignment="1" applyProtection="1">
      <alignment horizontal="center" vertical="center"/>
    </xf>
    <xf numFmtId="164" fontId="15" fillId="0" borderId="1" xfId="0" applyNumberFormat="1" applyFont="1" applyBorder="1" applyAlignment="1" applyProtection="1">
      <alignment horizontal="center" vertical="center"/>
    </xf>
    <xf numFmtId="0" fontId="10" fillId="0" borderId="1" xfId="0" applyNumberFormat="1" applyFont="1" applyBorder="1" applyAlignment="1" applyProtection="1">
      <alignment horizontal="center" vertical="center"/>
    </xf>
    <xf numFmtId="164" fontId="15" fillId="0" borderId="1" xfId="0" applyNumberFormat="1" applyFont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</xf>
    <xf numFmtId="164" fontId="22" fillId="0" borderId="0" xfId="0" applyNumberFormat="1" applyFont="1" applyAlignment="1" applyProtection="1">
      <alignment horizontal="right" vertical="center"/>
    </xf>
    <xf numFmtId="4" fontId="0" fillId="0" borderId="0" xfId="0" applyNumberFormat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" fontId="2" fillId="0" borderId="0" xfId="0" applyNumberFormat="1" applyFont="1" applyProtection="1"/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164" fontId="0" fillId="0" borderId="1" xfId="0" applyNumberFormat="1" applyFont="1" applyBorder="1" applyAlignment="1" applyProtection="1">
      <alignment horizontal="center" vertical="center"/>
    </xf>
    <xf numFmtId="4" fontId="0" fillId="0" borderId="0" xfId="0" applyNumberFormat="1" applyProtection="1"/>
    <xf numFmtId="0" fontId="14" fillId="0" borderId="1" xfId="0" applyFont="1" applyBorder="1" applyAlignment="1" applyProtection="1">
      <alignment horizontal="center" vertical="center"/>
    </xf>
    <xf numFmtId="164" fontId="14" fillId="0" borderId="1" xfId="0" applyNumberFormat="1" applyFont="1" applyBorder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165" fontId="2" fillId="0" borderId="2" xfId="0" applyNumberFormat="1" applyFont="1" applyBorder="1" applyAlignment="1" applyProtection="1">
      <alignment horizontal="center" vertical="center"/>
    </xf>
    <xf numFmtId="165" fontId="2" fillId="8" borderId="2" xfId="0" applyNumberFormat="1" applyFont="1" applyFill="1" applyBorder="1" applyAlignment="1" applyProtection="1">
      <alignment horizontal="center" vertical="center"/>
    </xf>
    <xf numFmtId="0" fontId="0" fillId="11" borderId="4" xfId="0" applyFill="1" applyBorder="1" applyAlignment="1" applyProtection="1">
      <alignment horizontal="center" vertical="center"/>
    </xf>
    <xf numFmtId="2" fontId="0" fillId="11" borderId="4" xfId="0" applyNumberFormat="1" applyFill="1" applyBorder="1" applyAlignment="1" applyProtection="1">
      <alignment horizontal="center" vertical="center"/>
    </xf>
    <xf numFmtId="2" fontId="0" fillId="11" borderId="6" xfId="0" applyNumberFormat="1" applyFill="1" applyBorder="1" applyAlignment="1" applyProtection="1">
      <alignment horizontal="center" vertical="center"/>
    </xf>
    <xf numFmtId="2" fontId="0" fillId="11" borderId="1" xfId="0" applyNumberFormat="1" applyFill="1" applyBorder="1" applyAlignment="1" applyProtection="1">
      <alignment horizontal="center" vertical="center"/>
    </xf>
    <xf numFmtId="2" fontId="0" fillId="8" borderId="1" xfId="0" applyNumberFormat="1" applyFill="1" applyBorder="1" applyAlignment="1" applyProtection="1">
      <alignment horizontal="center" vertical="center"/>
    </xf>
    <xf numFmtId="0" fontId="1" fillId="11" borderId="1" xfId="0" applyFont="1" applyFill="1" applyBorder="1" applyProtection="1"/>
    <xf numFmtId="2" fontId="0" fillId="12" borderId="7" xfId="0" applyNumberFormat="1" applyFill="1" applyBorder="1" applyAlignment="1" applyProtection="1">
      <alignment horizontal="center" vertical="center"/>
    </xf>
    <xf numFmtId="2" fontId="0" fillId="8" borderId="7" xfId="0" applyNumberFormat="1" applyFill="1" applyBorder="1" applyAlignment="1" applyProtection="1">
      <alignment horizontal="center" vertical="center"/>
    </xf>
    <xf numFmtId="2" fontId="0" fillId="12" borderId="1" xfId="0" applyNumberForma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2" fillId="12" borderId="10" xfId="0" applyFont="1" applyFill="1" applyBorder="1" applyAlignment="1" applyProtection="1">
      <alignment horizontal="right" vertical="center" wrapText="1"/>
    </xf>
    <xf numFmtId="0" fontId="2" fillId="12" borderId="1" xfId="0" applyFont="1" applyFill="1" applyBorder="1" applyAlignment="1" applyProtection="1">
      <alignment horizontal="right" vertical="center"/>
    </xf>
    <xf numFmtId="2" fontId="3" fillId="12" borderId="1" xfId="0" applyNumberFormat="1" applyFont="1" applyFill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horizontal="center" vertical="center" wrapText="1"/>
    </xf>
    <xf numFmtId="2" fontId="2" fillId="12" borderId="1" xfId="0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</xf>
    <xf numFmtId="0" fontId="2" fillId="12" borderId="13" xfId="0" applyFont="1" applyFill="1" applyBorder="1" applyAlignment="1" applyProtection="1">
      <alignment horizontal="right" vertical="center" wrapText="1"/>
    </xf>
    <xf numFmtId="0" fontId="2" fillId="12" borderId="1" xfId="0" applyFont="1" applyFill="1" applyBorder="1" applyAlignment="1" applyProtection="1">
      <alignment horizontal="center"/>
    </xf>
    <xf numFmtId="2" fontId="0" fillId="2" borderId="0" xfId="0" applyNumberFormat="1" applyFill="1" applyProtection="1"/>
    <xf numFmtId="0" fontId="0" fillId="12" borderId="12" xfId="0" applyFill="1" applyBorder="1" applyProtection="1"/>
    <xf numFmtId="0" fontId="0" fillId="12" borderId="0" xfId="0" applyFill="1" applyBorder="1" applyProtection="1"/>
    <xf numFmtId="0" fontId="0" fillId="12" borderId="13" xfId="0" applyFill="1" applyBorder="1" applyProtection="1"/>
    <xf numFmtId="0" fontId="13" fillId="12" borderId="1" xfId="0" applyFont="1" applyFill="1" applyBorder="1" applyAlignment="1" applyProtection="1">
      <alignment horizontal="center" vertical="center" wrapText="1"/>
    </xf>
    <xf numFmtId="164" fontId="0" fillId="12" borderId="1" xfId="0" applyNumberFormat="1" applyFill="1" applyBorder="1" applyAlignment="1" applyProtection="1">
      <alignment horizontal="center" vertical="center"/>
    </xf>
    <xf numFmtId="2" fontId="0" fillId="0" borderId="0" xfId="0" applyNumberFormat="1" applyProtection="1"/>
    <xf numFmtId="0" fontId="0" fillId="12" borderId="14" xfId="0" applyFill="1" applyBorder="1" applyProtection="1"/>
    <xf numFmtId="0" fontId="0" fillId="12" borderId="3" xfId="0" applyFill="1" applyBorder="1" applyProtection="1"/>
    <xf numFmtId="0" fontId="0" fillId="12" borderId="15" xfId="0" applyFill="1" applyBorder="1" applyProtection="1"/>
    <xf numFmtId="0" fontId="19" fillId="12" borderId="1" xfId="0" applyFont="1" applyFill="1" applyBorder="1" applyAlignment="1" applyProtection="1">
      <alignment horizontal="center" vertical="center"/>
    </xf>
    <xf numFmtId="49" fontId="9" fillId="12" borderId="1" xfId="0" applyNumberFormat="1" applyFont="1" applyFill="1" applyBorder="1" applyAlignment="1" applyProtection="1">
      <alignment horizontal="center" vertical="center"/>
    </xf>
    <xf numFmtId="164" fontId="9" fillId="12" borderId="1" xfId="0" applyNumberFormat="1" applyFont="1" applyFill="1" applyBorder="1" applyAlignment="1" applyProtection="1">
      <alignment horizontal="center" vertical="center"/>
    </xf>
    <xf numFmtId="2" fontId="1" fillId="12" borderId="1" xfId="0" applyNumberFormat="1" applyFont="1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2" fontId="3" fillId="11" borderId="1" xfId="0" applyNumberFormat="1" applyFont="1" applyFill="1" applyBorder="1" applyAlignment="1" applyProtection="1">
      <alignment wrapText="1"/>
    </xf>
    <xf numFmtId="2" fontId="26" fillId="11" borderId="1" xfId="0" applyNumberFormat="1" applyFont="1" applyFill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/>
    </xf>
    <xf numFmtId="164" fontId="14" fillId="0" borderId="1" xfId="0" applyNumberFormat="1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 vertical="center" wrapText="1"/>
    </xf>
    <xf numFmtId="2" fontId="0" fillId="0" borderId="1" xfId="0" applyNumberFormat="1" applyBorder="1" applyProtection="1"/>
    <xf numFmtId="0" fontId="28" fillId="3" borderId="1" xfId="0" applyFont="1" applyFill="1" applyBorder="1" applyAlignment="1" applyProtection="1">
      <alignment horizontal="center" vertical="center"/>
    </xf>
    <xf numFmtId="0" fontId="12" fillId="11" borderId="1" xfId="0" applyFont="1" applyFill="1" applyBorder="1" applyAlignment="1" applyProtection="1">
      <alignment horizontal="center" vertical="center" wrapText="1"/>
    </xf>
    <xf numFmtId="0" fontId="2" fillId="13" borderId="1" xfId="0" applyFont="1" applyFill="1" applyBorder="1" applyAlignment="1" applyProtection="1">
      <alignment horizontal="center" vertical="center" wrapText="1"/>
    </xf>
    <xf numFmtId="2" fontId="2" fillId="12" borderId="1" xfId="0" applyNumberFormat="1" applyFont="1" applyFill="1" applyBorder="1" applyAlignment="1" applyProtection="1">
      <alignment horizontal="center" vertical="center" wrapText="1"/>
    </xf>
    <xf numFmtId="2" fontId="2" fillId="5" borderId="1" xfId="0" applyNumberFormat="1" applyFont="1" applyFill="1" applyBorder="1" applyAlignment="1" applyProtection="1">
      <alignment horizontal="center" vertical="center"/>
    </xf>
    <xf numFmtId="2" fontId="2" fillId="5" borderId="1" xfId="0" applyNumberFormat="1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2" fontId="14" fillId="0" borderId="1" xfId="0" applyNumberFormat="1" applyFont="1" applyBorder="1" applyAlignment="1" applyProtection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/>
    </xf>
    <xf numFmtId="0" fontId="14" fillId="11" borderId="1" xfId="0" applyFont="1" applyFill="1" applyBorder="1" applyAlignment="1" applyProtection="1">
      <alignment horizontal="center" vertical="center"/>
    </xf>
    <xf numFmtId="2" fontId="2" fillId="11" borderId="1" xfId="0" applyNumberFormat="1" applyFont="1" applyFill="1" applyBorder="1" applyAlignment="1" applyProtection="1">
      <alignment horizontal="center" vertical="center"/>
    </xf>
    <xf numFmtId="2" fontId="14" fillId="11" borderId="1" xfId="0" applyNumberFormat="1" applyFont="1" applyFill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164" fontId="2" fillId="11" borderId="2" xfId="0" applyNumberFormat="1" applyFont="1" applyFill="1" applyBorder="1" applyAlignment="1" applyProtection="1">
      <alignment horizontal="center" vertical="center"/>
    </xf>
    <xf numFmtId="4" fontId="3" fillId="11" borderId="2" xfId="0" applyNumberFormat="1" applyFont="1" applyFill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5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11" borderId="1" xfId="0" applyNumberFormat="1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6" fontId="13" fillId="0" borderId="1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vertical="center" wrapText="1"/>
    </xf>
    <xf numFmtId="2" fontId="2" fillId="12" borderId="1" xfId="0" applyNumberFormat="1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14" fillId="0" borderId="5" xfId="0" applyFont="1" applyBorder="1" applyAlignment="1" applyProtection="1">
      <alignment horizontal="center"/>
    </xf>
    <xf numFmtId="0" fontId="14" fillId="0" borderId="6" xfId="0" applyFont="1" applyBorder="1" applyAlignment="1" applyProtection="1">
      <alignment horizontal="center"/>
    </xf>
    <xf numFmtId="2" fontId="27" fillId="0" borderId="1" xfId="0" applyNumberFormat="1" applyFont="1" applyBorder="1" applyAlignment="1" applyProtection="1">
      <alignment horizontal="center" vertical="center"/>
    </xf>
    <xf numFmtId="0" fontId="2" fillId="11" borderId="1" xfId="0" applyFont="1" applyFill="1" applyBorder="1" applyAlignment="1" applyProtection="1">
      <alignment horizontal="center" vertical="center"/>
    </xf>
    <xf numFmtId="164" fontId="0" fillId="12" borderId="1" xfId="0" applyNumberFormat="1" applyFill="1" applyBorder="1" applyAlignment="1" applyProtection="1">
      <alignment horizontal="center" vertical="center"/>
    </xf>
    <xf numFmtId="164" fontId="2" fillId="11" borderId="1" xfId="0" applyNumberFormat="1" applyFont="1" applyFill="1" applyBorder="1" applyAlignment="1" applyProtection="1">
      <alignment horizontal="center" vertical="center"/>
    </xf>
    <xf numFmtId="4" fontId="25" fillId="0" borderId="1" xfId="0" applyNumberFormat="1" applyFont="1" applyBorder="1" applyAlignment="1" applyProtection="1">
      <alignment horizontal="center" vertical="center"/>
    </xf>
    <xf numFmtId="164" fontId="1" fillId="12" borderId="1" xfId="0" applyNumberFormat="1" applyFont="1" applyFill="1" applyBorder="1" applyAlignment="1" applyProtection="1">
      <alignment horizontal="center" vertical="center"/>
    </xf>
    <xf numFmtId="2" fontId="0" fillId="12" borderId="7" xfId="0" applyNumberFormat="1" applyFill="1" applyBorder="1" applyAlignment="1" applyProtection="1">
      <alignment horizontal="center" vertical="center"/>
    </xf>
    <xf numFmtId="0" fontId="2" fillId="12" borderId="8" xfId="0" applyFont="1" applyFill="1" applyBorder="1" applyAlignment="1" applyProtection="1">
      <alignment horizontal="right" vertical="center" wrapText="1"/>
    </xf>
    <xf numFmtId="0" fontId="2" fillId="12" borderId="9" xfId="0" applyFont="1" applyFill="1" applyBorder="1" applyAlignment="1" applyProtection="1">
      <alignment horizontal="right" vertical="center" wrapText="1"/>
    </xf>
    <xf numFmtId="0" fontId="2" fillId="12" borderId="10" xfId="0" applyFont="1" applyFill="1" applyBorder="1" applyAlignment="1" applyProtection="1">
      <alignment horizontal="right" vertical="center" wrapText="1"/>
    </xf>
    <xf numFmtId="0" fontId="2" fillId="12" borderId="12" xfId="0" applyFont="1" applyFill="1" applyBorder="1" applyAlignment="1" applyProtection="1">
      <alignment horizontal="right" vertical="center" wrapText="1"/>
    </xf>
    <xf numFmtId="0" fontId="2" fillId="12" borderId="0" xfId="0" applyFont="1" applyFill="1" applyBorder="1" applyAlignment="1" applyProtection="1">
      <alignment horizontal="right" vertical="center" wrapText="1"/>
    </xf>
    <xf numFmtId="0" fontId="2" fillId="12" borderId="13" xfId="0" applyFont="1" applyFill="1" applyBorder="1" applyAlignment="1" applyProtection="1">
      <alignment horizontal="right" vertical="center" wrapText="1"/>
    </xf>
    <xf numFmtId="2" fontId="2" fillId="12" borderId="1" xfId="0" applyNumberFormat="1" applyFont="1" applyFill="1" applyBorder="1" applyAlignment="1" applyProtection="1">
      <alignment horizontal="center" vertical="center"/>
    </xf>
    <xf numFmtId="0" fontId="3" fillId="12" borderId="1" xfId="0" applyFont="1" applyFill="1" applyBorder="1" applyAlignment="1" applyProtection="1">
      <alignment horizontal="center" vertical="center" wrapText="1"/>
    </xf>
    <xf numFmtId="2" fontId="0" fillId="12" borderId="1" xfId="0" applyNumberFormat="1" applyFill="1" applyBorder="1" applyAlignment="1" applyProtection="1">
      <alignment horizontal="center" vertical="center"/>
    </xf>
    <xf numFmtId="4" fontId="11" fillId="0" borderId="1" xfId="0" applyNumberFormat="1" applyFont="1" applyBorder="1" applyAlignment="1" applyProtection="1">
      <alignment horizontal="center" vertical="center"/>
    </xf>
    <xf numFmtId="14" fontId="12" fillId="8" borderId="2" xfId="0" applyNumberFormat="1" applyFont="1" applyFill="1" applyBorder="1" applyAlignment="1" applyProtection="1">
      <alignment horizontal="center" vertical="center"/>
      <protection locked="0"/>
    </xf>
    <xf numFmtId="14" fontId="12" fillId="8" borderId="11" xfId="0" applyNumberFormat="1" applyFont="1" applyFill="1" applyBorder="1" applyAlignment="1" applyProtection="1">
      <alignment horizontal="center" vertical="center"/>
      <protection locked="0"/>
    </xf>
    <xf numFmtId="14" fontId="12" fillId="8" borderId="7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" xfId="0" applyNumberFormat="1" applyFont="1" applyBorder="1" applyAlignment="1" applyProtection="1">
      <alignment horizontal="center" vertical="center"/>
    </xf>
    <xf numFmtId="0" fontId="7" fillId="0" borderId="7" xfId="0" applyNumberFormat="1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164" fontId="2" fillId="11" borderId="7" xfId="0" applyNumberFormat="1" applyFont="1" applyFill="1" applyBorder="1" applyAlignment="1" applyProtection="1">
      <alignment horizontal="center" vertical="center"/>
    </xf>
    <xf numFmtId="164" fontId="23" fillId="0" borderId="1" xfId="0" applyNumberFormat="1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</xf>
    <xf numFmtId="164" fontId="3" fillId="0" borderId="7" xfId="0" applyNumberFormat="1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0" fontId="17" fillId="11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 applyProtection="1">
      <alignment horizontal="center" wrapText="1"/>
    </xf>
    <xf numFmtId="0" fontId="20" fillId="11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" fontId="3" fillId="0" borderId="1" xfId="0" applyNumberFormat="1" applyFont="1" applyBorder="1" applyAlignment="1" applyProtection="1">
      <alignment horizontal="center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" fontId="9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</xf>
    <xf numFmtId="0" fontId="8" fillId="5" borderId="6" xfId="0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</xf>
    <xf numFmtId="0" fontId="5" fillId="3" borderId="3" xfId="1" applyFill="1" applyBorder="1" applyAlignment="1" applyProtection="1">
      <alignment horizontal="left" vertical="center"/>
    </xf>
    <xf numFmtId="0" fontId="0" fillId="3" borderId="3" xfId="0" applyFill="1" applyBorder="1" applyAlignment="1" applyProtection="1">
      <alignment horizontal="left" vertical="center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5" xfId="0" applyNumberFormat="1" applyFill="1" applyBorder="1" applyAlignment="1" applyProtection="1">
      <alignment horizontal="center" vertical="center"/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kumarkadinakond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56"/>
  <sheetViews>
    <sheetView tabSelected="1" topLeftCell="A152" workbookViewId="0">
      <selection activeCell="W171" sqref="W171"/>
    </sheetView>
  </sheetViews>
  <sheetFormatPr defaultRowHeight="14.4"/>
  <cols>
    <col min="1" max="1" width="10.21875" style="3" customWidth="1"/>
    <col min="2" max="4" width="6.44140625" style="28" customWidth="1"/>
    <col min="5" max="5" width="8.88671875" style="28" customWidth="1"/>
    <col min="6" max="6" width="5.109375" style="28" customWidth="1"/>
    <col min="7" max="7" width="19.21875" style="28" customWidth="1"/>
    <col min="8" max="8" width="8.5546875" style="105" customWidth="1"/>
    <col min="9" max="9" width="8.6640625" style="105" customWidth="1"/>
    <col min="10" max="10" width="10.44140625" style="105" customWidth="1"/>
    <col min="11" max="11" width="10.6640625" style="105" customWidth="1"/>
    <col min="12" max="12" width="7.109375" style="105" hidden="1" customWidth="1"/>
    <col min="13" max="14" width="6.21875" style="105" hidden="1" customWidth="1"/>
    <col min="15" max="15" width="1.5546875" style="105" hidden="1" customWidth="1"/>
    <col min="16" max="16" width="8.44140625" style="105" customWidth="1"/>
    <col min="17" max="17" width="8.88671875" style="105" customWidth="1"/>
    <col min="18" max="18" width="8.44140625" style="105" customWidth="1"/>
    <col min="19" max="19" width="11.44140625" style="105" customWidth="1"/>
    <col min="20" max="20" width="8.109375" style="105" customWidth="1"/>
    <col min="21" max="21" width="8.44140625" style="105" customWidth="1"/>
    <col min="22" max="22" width="8.21875" style="105" customWidth="1"/>
    <col min="23" max="23" width="12.88671875" style="105" customWidth="1"/>
    <col min="24" max="24" width="4.44140625" style="28" customWidth="1"/>
    <col min="25" max="25" width="16.44140625" style="46" customWidth="1"/>
    <col min="26" max="27" width="10.33203125" style="46" customWidth="1"/>
    <col min="28" max="28" width="10.33203125" style="67" customWidth="1"/>
    <col min="29" max="29" width="12.88671875" style="67" customWidth="1"/>
    <col min="30" max="30" width="12.21875" style="67" customWidth="1"/>
    <col min="31" max="31" width="12" style="67" customWidth="1"/>
    <col min="32" max="32" width="9.88671875" style="69" customWidth="1"/>
    <col min="33" max="33" width="11.88671875" style="69" customWidth="1"/>
    <col min="34" max="34" width="12.21875" style="75" customWidth="1"/>
    <col min="35" max="35" width="8.44140625" style="28" customWidth="1"/>
    <col min="36" max="36" width="9.5546875" style="28" customWidth="1"/>
    <col min="37" max="37" width="9" style="28" customWidth="1"/>
    <col min="38" max="38" width="9.88671875" style="28" customWidth="1"/>
    <col min="39" max="39" width="10.33203125" style="28" customWidth="1"/>
    <col min="40" max="40" width="10.77734375" style="28" customWidth="1"/>
    <col min="41" max="16384" width="8.88671875" style="28"/>
  </cols>
  <sheetData>
    <row r="1" spans="1:40" s="7" customFormat="1">
      <c r="A1" s="1" t="s">
        <v>0</v>
      </c>
      <c r="B1" s="227"/>
      <c r="C1" s="227"/>
      <c r="D1" s="227" t="s">
        <v>1</v>
      </c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8"/>
      <c r="Q1" s="228"/>
      <c r="R1" s="2" t="s">
        <v>2</v>
      </c>
      <c r="S1" s="229"/>
      <c r="T1" s="229"/>
      <c r="U1" s="230" t="s">
        <v>3</v>
      </c>
      <c r="V1" s="230"/>
      <c r="W1" s="230"/>
      <c r="X1" s="3"/>
      <c r="Y1" s="231" t="s">
        <v>4</v>
      </c>
      <c r="Z1" s="232"/>
      <c r="AA1" s="232"/>
      <c r="AB1" s="232"/>
      <c r="AC1" s="233"/>
      <c r="AD1" s="234"/>
      <c r="AE1" s="234"/>
      <c r="AF1" s="234"/>
      <c r="AG1" s="234"/>
      <c r="AH1" s="234"/>
      <c r="AI1" s="234"/>
      <c r="AJ1" s="235"/>
      <c r="AK1" s="4"/>
      <c r="AL1" s="5"/>
      <c r="AM1" s="5"/>
      <c r="AN1" s="6"/>
    </row>
    <row r="2" spans="1:40" s="9" customFormat="1" ht="15.6">
      <c r="A2" s="222" t="s">
        <v>5</v>
      </c>
      <c r="B2" s="154" t="s">
        <v>6</v>
      </c>
      <c r="C2" s="154"/>
      <c r="D2" s="154"/>
      <c r="E2" s="154"/>
      <c r="F2" s="223" t="s">
        <v>7</v>
      </c>
      <c r="G2" s="225" t="s">
        <v>8</v>
      </c>
      <c r="H2" s="156" t="s">
        <v>9</v>
      </c>
      <c r="I2" s="156"/>
      <c r="J2" s="156"/>
      <c r="K2" s="156"/>
      <c r="L2" s="156" t="s">
        <v>10</v>
      </c>
      <c r="M2" s="156"/>
      <c r="N2" s="156"/>
      <c r="O2" s="156"/>
      <c r="P2" s="156" t="s">
        <v>11</v>
      </c>
      <c r="Q2" s="156"/>
      <c r="R2" s="156"/>
      <c r="S2" s="156"/>
      <c r="T2" s="156" t="s">
        <v>12</v>
      </c>
      <c r="U2" s="156"/>
      <c r="V2" s="156"/>
      <c r="W2" s="156"/>
      <c r="X2" s="8"/>
      <c r="Y2" s="216" t="s">
        <v>5</v>
      </c>
      <c r="AC2" s="217" t="s">
        <v>13</v>
      </c>
      <c r="AD2" s="218" t="s">
        <v>14</v>
      </c>
      <c r="AE2" s="219"/>
      <c r="AF2" s="219"/>
      <c r="AG2" s="219"/>
      <c r="AH2" s="220"/>
      <c r="AI2" s="221" t="s">
        <v>15</v>
      </c>
      <c r="AJ2" s="221"/>
      <c r="AK2" s="221"/>
      <c r="AL2" s="221"/>
      <c r="AM2" s="221"/>
      <c r="AN2" s="215" t="s">
        <v>16</v>
      </c>
    </row>
    <row r="3" spans="1:40" s="7" customFormat="1" ht="72">
      <c r="A3" s="222"/>
      <c r="B3" s="10" t="s">
        <v>17</v>
      </c>
      <c r="C3" s="10" t="s">
        <v>18</v>
      </c>
      <c r="D3" s="10" t="s">
        <v>19</v>
      </c>
      <c r="E3" s="10" t="s">
        <v>20</v>
      </c>
      <c r="F3" s="224"/>
      <c r="G3" s="226"/>
      <c r="H3" s="2" t="s">
        <v>17</v>
      </c>
      <c r="I3" s="11" t="s">
        <v>18</v>
      </c>
      <c r="J3" s="11" t="s">
        <v>19</v>
      </c>
      <c r="K3" s="11" t="s">
        <v>20</v>
      </c>
      <c r="L3" s="2" t="s">
        <v>17</v>
      </c>
      <c r="M3" s="11" t="s">
        <v>18</v>
      </c>
      <c r="N3" s="11" t="s">
        <v>19</v>
      </c>
      <c r="O3" s="11" t="s">
        <v>20</v>
      </c>
      <c r="P3" s="2" t="s">
        <v>17</v>
      </c>
      <c r="Q3" s="11" t="s">
        <v>18</v>
      </c>
      <c r="R3" s="11" t="s">
        <v>19</v>
      </c>
      <c r="S3" s="11" t="s">
        <v>20</v>
      </c>
      <c r="T3" s="12" t="s">
        <v>17</v>
      </c>
      <c r="U3" s="12" t="s">
        <v>18</v>
      </c>
      <c r="V3" s="12" t="s">
        <v>19</v>
      </c>
      <c r="W3" s="12" t="s">
        <v>20</v>
      </c>
      <c r="X3" s="13"/>
      <c r="Y3" s="216"/>
      <c r="Z3" s="14" t="s">
        <v>21</v>
      </c>
      <c r="AA3" s="15" t="s">
        <v>18</v>
      </c>
      <c r="AB3" s="16" t="s">
        <v>19</v>
      </c>
      <c r="AC3" s="217"/>
      <c r="AD3" s="17" t="s">
        <v>22</v>
      </c>
      <c r="AE3" s="17" t="s">
        <v>23</v>
      </c>
      <c r="AF3" s="17" t="s">
        <v>24</v>
      </c>
      <c r="AG3" s="17" t="s">
        <v>25</v>
      </c>
      <c r="AH3" s="18" t="s">
        <v>26</v>
      </c>
      <c r="AI3" s="19" t="s">
        <v>21</v>
      </c>
      <c r="AJ3" s="20" t="s">
        <v>18</v>
      </c>
      <c r="AK3" s="21" t="s">
        <v>19</v>
      </c>
      <c r="AL3" s="22" t="s">
        <v>27</v>
      </c>
      <c r="AM3" s="19" t="s">
        <v>28</v>
      </c>
      <c r="AN3" s="215"/>
    </row>
    <row r="4" spans="1:40" ht="15.6">
      <c r="A4" s="180">
        <v>46235</v>
      </c>
      <c r="B4" s="183"/>
      <c r="C4" s="184"/>
      <c r="D4" s="184"/>
      <c r="E4" s="185"/>
      <c r="F4" s="23"/>
      <c r="G4" s="24" t="s">
        <v>29</v>
      </c>
      <c r="H4" s="25">
        <v>0</v>
      </c>
      <c r="I4" s="25">
        <v>0</v>
      </c>
      <c r="J4" s="25">
        <v>0</v>
      </c>
      <c r="K4" s="26">
        <f>J4+I4+H4</f>
        <v>0</v>
      </c>
      <c r="L4" s="27">
        <v>50</v>
      </c>
      <c r="M4" s="27">
        <v>0</v>
      </c>
      <c r="N4" s="27">
        <v>0</v>
      </c>
      <c r="O4" s="27">
        <f>N4+M4+L4</f>
        <v>50</v>
      </c>
      <c r="P4" s="25">
        <v>0</v>
      </c>
      <c r="Q4" s="25">
        <v>0</v>
      </c>
      <c r="R4" s="25">
        <v>0</v>
      </c>
      <c r="S4" s="26">
        <f>R4+Q4+P4</f>
        <v>0</v>
      </c>
      <c r="T4" s="25">
        <v>0</v>
      </c>
      <c r="U4" s="25">
        <v>0</v>
      </c>
      <c r="V4" s="25">
        <v>0</v>
      </c>
      <c r="W4" s="26">
        <f>V4+U4+T4</f>
        <v>0</v>
      </c>
      <c r="Y4" s="29">
        <f>A4</f>
        <v>46235</v>
      </c>
      <c r="Z4" s="30">
        <v>0</v>
      </c>
      <c r="AA4" s="30">
        <v>0</v>
      </c>
      <c r="AB4" s="31">
        <v>0</v>
      </c>
      <c r="AC4" s="32">
        <f>AB4+AA4+Z4</f>
        <v>0</v>
      </c>
      <c r="AD4" s="33">
        <f t="shared" ref="AD4:AD35" si="0">AC4*5</f>
        <v>0</v>
      </c>
      <c r="AE4" s="33">
        <f t="shared" ref="AE4:AE35" si="1">AC4*0.2</f>
        <v>0</v>
      </c>
      <c r="AF4" s="33">
        <f t="shared" ref="AF4:AF35" si="2">AC4*0.3</f>
        <v>0</v>
      </c>
      <c r="AG4" s="33">
        <f t="shared" ref="AG4:AG35" si="3">AC4*0.5</f>
        <v>0</v>
      </c>
      <c r="AH4" s="34">
        <f>AG4+AF4+AE4+AD4</f>
        <v>0</v>
      </c>
      <c r="AI4" s="35">
        <v>0</v>
      </c>
      <c r="AJ4" s="35">
        <v>0</v>
      </c>
      <c r="AK4" s="35">
        <v>0</v>
      </c>
      <c r="AL4" s="32">
        <f>AI4+AJ4+AK4</f>
        <v>0</v>
      </c>
      <c r="AM4" s="33">
        <f t="shared" ref="AM4:AM35" si="4">AL4*6</f>
        <v>0</v>
      </c>
      <c r="AN4" s="36">
        <f t="shared" ref="AN4:AN35" si="5">AM4+AH4</f>
        <v>0</v>
      </c>
    </row>
    <row r="5" spans="1:40" ht="15.6">
      <c r="A5" s="181"/>
      <c r="B5" s="186"/>
      <c r="C5" s="187"/>
      <c r="D5" s="187"/>
      <c r="E5" s="188"/>
      <c r="F5" s="37"/>
      <c r="G5" s="24" t="s">
        <v>30</v>
      </c>
      <c r="H5" s="38">
        <v>0</v>
      </c>
      <c r="I5" s="38">
        <v>0</v>
      </c>
      <c r="J5" s="38">
        <v>0</v>
      </c>
      <c r="K5" s="26">
        <f t="shared" ref="K5:K6" si="6">J5+I5+H5</f>
        <v>0</v>
      </c>
      <c r="L5" s="39">
        <v>0</v>
      </c>
      <c r="M5" s="39">
        <v>0</v>
      </c>
      <c r="N5" s="39">
        <v>0</v>
      </c>
      <c r="O5" s="27">
        <v>2</v>
      </c>
      <c r="P5" s="38">
        <v>0</v>
      </c>
      <c r="Q5" s="38">
        <v>0</v>
      </c>
      <c r="R5" s="38">
        <v>0</v>
      </c>
      <c r="S5" s="26">
        <f t="shared" ref="S5:S6" si="7">R5+Q5+P5</f>
        <v>0</v>
      </c>
      <c r="T5" s="38">
        <v>0</v>
      </c>
      <c r="U5" s="38">
        <v>0</v>
      </c>
      <c r="V5" s="38">
        <v>0</v>
      </c>
      <c r="W5" s="26">
        <f t="shared" ref="W5:W6" si="8">V5+U5+T5</f>
        <v>0</v>
      </c>
      <c r="Y5" s="29">
        <f>A9</f>
        <v>46236</v>
      </c>
      <c r="Z5" s="30">
        <v>0</v>
      </c>
      <c r="AA5" s="30">
        <v>0</v>
      </c>
      <c r="AB5" s="31">
        <v>0</v>
      </c>
      <c r="AC5" s="32">
        <f t="shared" ref="AC5:AC35" si="9">AB5+AA5+Z5</f>
        <v>0</v>
      </c>
      <c r="AD5" s="33">
        <f t="shared" si="0"/>
        <v>0</v>
      </c>
      <c r="AE5" s="33">
        <f t="shared" si="1"/>
        <v>0</v>
      </c>
      <c r="AF5" s="33">
        <f t="shared" si="2"/>
        <v>0</v>
      </c>
      <c r="AG5" s="33">
        <f t="shared" si="3"/>
        <v>0</v>
      </c>
      <c r="AH5" s="34">
        <f t="shared" ref="AH5:AH35" si="10">AG5+AF5+AE5+AD5</f>
        <v>0</v>
      </c>
      <c r="AI5" s="35">
        <v>0</v>
      </c>
      <c r="AJ5" s="35">
        <v>0</v>
      </c>
      <c r="AK5" s="35">
        <v>0</v>
      </c>
      <c r="AL5" s="32">
        <f t="shared" ref="AL5:AL35" si="11">AI5+AJ5+AK5</f>
        <v>0</v>
      </c>
      <c r="AM5" s="33">
        <f t="shared" si="4"/>
        <v>0</v>
      </c>
      <c r="AN5" s="36">
        <f t="shared" si="5"/>
        <v>0</v>
      </c>
    </row>
    <row r="6" spans="1:40" s="46" customFormat="1" ht="15.6">
      <c r="A6" s="181"/>
      <c r="B6" s="189"/>
      <c r="C6" s="190"/>
      <c r="D6" s="190"/>
      <c r="E6" s="191"/>
      <c r="F6" s="40"/>
      <c r="G6" s="41" t="s">
        <v>31</v>
      </c>
      <c r="H6" s="42">
        <f>H4+H5</f>
        <v>0</v>
      </c>
      <c r="I6" s="42">
        <f t="shared" ref="I6:J6" si="12">I4+I5</f>
        <v>0</v>
      </c>
      <c r="J6" s="42">
        <f t="shared" si="12"/>
        <v>0</v>
      </c>
      <c r="K6" s="43">
        <f t="shared" si="6"/>
        <v>0</v>
      </c>
      <c r="L6" s="44">
        <f>L4+L5</f>
        <v>50</v>
      </c>
      <c r="M6" s="44">
        <f t="shared" ref="M6:N6" si="13">M4+M5</f>
        <v>0</v>
      </c>
      <c r="N6" s="44">
        <f t="shared" si="13"/>
        <v>0</v>
      </c>
      <c r="O6" s="45">
        <f t="shared" ref="O6" si="14">N6+M6+L6</f>
        <v>50</v>
      </c>
      <c r="P6" s="42">
        <f>P4+P5</f>
        <v>0</v>
      </c>
      <c r="Q6" s="42">
        <f t="shared" ref="Q6:R6" si="15">Q4+Q5</f>
        <v>0</v>
      </c>
      <c r="R6" s="42">
        <f t="shared" si="15"/>
        <v>0</v>
      </c>
      <c r="S6" s="43">
        <f t="shared" si="7"/>
        <v>0</v>
      </c>
      <c r="T6" s="42">
        <f>T4+T5</f>
        <v>0</v>
      </c>
      <c r="U6" s="42">
        <f t="shared" ref="U6:V6" si="16">U4+U5</f>
        <v>0</v>
      </c>
      <c r="V6" s="42">
        <f t="shared" si="16"/>
        <v>0</v>
      </c>
      <c r="W6" s="43">
        <f t="shared" si="8"/>
        <v>0</v>
      </c>
      <c r="Y6" s="29">
        <f>A14</f>
        <v>46237</v>
      </c>
      <c r="Z6" s="30">
        <v>0</v>
      </c>
      <c r="AA6" s="30">
        <v>0</v>
      </c>
      <c r="AB6" s="31">
        <v>0</v>
      </c>
      <c r="AC6" s="32">
        <f t="shared" si="9"/>
        <v>0</v>
      </c>
      <c r="AD6" s="33">
        <f t="shared" si="0"/>
        <v>0</v>
      </c>
      <c r="AE6" s="33">
        <f t="shared" si="1"/>
        <v>0</v>
      </c>
      <c r="AF6" s="33">
        <f t="shared" si="2"/>
        <v>0</v>
      </c>
      <c r="AG6" s="33">
        <f t="shared" si="3"/>
        <v>0</v>
      </c>
      <c r="AH6" s="34">
        <f t="shared" si="10"/>
        <v>0</v>
      </c>
      <c r="AI6" s="35">
        <v>0</v>
      </c>
      <c r="AJ6" s="35">
        <v>0</v>
      </c>
      <c r="AK6" s="35">
        <v>0</v>
      </c>
      <c r="AL6" s="32">
        <f t="shared" si="11"/>
        <v>0</v>
      </c>
      <c r="AM6" s="33">
        <f t="shared" si="4"/>
        <v>0</v>
      </c>
      <c r="AN6" s="36">
        <f t="shared" si="5"/>
        <v>0</v>
      </c>
    </row>
    <row r="7" spans="1:40" s="52" customFormat="1" ht="15.6">
      <c r="A7" s="181"/>
      <c r="B7" s="192">
        <v>0</v>
      </c>
      <c r="C7" s="192">
        <v>0</v>
      </c>
      <c r="D7" s="192">
        <v>0</v>
      </c>
      <c r="E7" s="194">
        <f>D7+C7+B7</f>
        <v>0</v>
      </c>
      <c r="F7" s="47" t="s">
        <v>35</v>
      </c>
      <c r="G7" s="48" t="s">
        <v>33</v>
      </c>
      <c r="H7" s="49">
        <f>B7*0.1</f>
        <v>0</v>
      </c>
      <c r="I7" s="49">
        <f>C7*0.1</f>
        <v>0</v>
      </c>
      <c r="J7" s="49">
        <f>D7*0.15</f>
        <v>0</v>
      </c>
      <c r="K7" s="50">
        <f>J7+I7+H7</f>
        <v>0</v>
      </c>
      <c r="L7" s="51"/>
      <c r="M7" s="51"/>
      <c r="N7" s="51"/>
      <c r="O7" s="51">
        <f>N7+M7+L7</f>
        <v>0</v>
      </c>
      <c r="P7" s="49">
        <f>IF($F7="SAT",0,B7*0.02)</f>
        <v>0</v>
      </c>
      <c r="Q7" s="49">
        <f t="shared" ref="Q7:R7" si="17">IF($F7="SAT",0,C7*0.02)</f>
        <v>0</v>
      </c>
      <c r="R7" s="49">
        <f t="shared" si="17"/>
        <v>0</v>
      </c>
      <c r="S7" s="50">
        <f>R7+Q7+P7</f>
        <v>0</v>
      </c>
      <c r="T7" s="49">
        <f>B7*0.005</f>
        <v>0</v>
      </c>
      <c r="U7" s="49">
        <f>C7*0.005</f>
        <v>0</v>
      </c>
      <c r="V7" s="49">
        <f>D7*0.0075</f>
        <v>0</v>
      </c>
      <c r="W7" s="50">
        <f>V7+U7+T7</f>
        <v>0</v>
      </c>
      <c r="Y7" s="29">
        <f>A19</f>
        <v>46238</v>
      </c>
      <c r="Z7" s="30">
        <v>0</v>
      </c>
      <c r="AA7" s="30">
        <v>0</v>
      </c>
      <c r="AB7" s="31">
        <v>0</v>
      </c>
      <c r="AC7" s="32">
        <f t="shared" si="9"/>
        <v>0</v>
      </c>
      <c r="AD7" s="33">
        <f t="shared" si="0"/>
        <v>0</v>
      </c>
      <c r="AE7" s="33">
        <f t="shared" si="1"/>
        <v>0</v>
      </c>
      <c r="AF7" s="33">
        <f t="shared" si="2"/>
        <v>0</v>
      </c>
      <c r="AG7" s="33">
        <f t="shared" si="3"/>
        <v>0</v>
      </c>
      <c r="AH7" s="34">
        <f t="shared" si="10"/>
        <v>0</v>
      </c>
      <c r="AI7" s="31">
        <v>0</v>
      </c>
      <c r="AJ7" s="31">
        <v>0</v>
      </c>
      <c r="AK7" s="31">
        <v>0</v>
      </c>
      <c r="AL7" s="32">
        <f t="shared" si="11"/>
        <v>0</v>
      </c>
      <c r="AM7" s="33">
        <f t="shared" si="4"/>
        <v>0</v>
      </c>
      <c r="AN7" s="36">
        <f t="shared" si="5"/>
        <v>0</v>
      </c>
    </row>
    <row r="8" spans="1:40" s="54" customFormat="1" ht="15.6">
      <c r="A8" s="182"/>
      <c r="B8" s="193"/>
      <c r="C8" s="193"/>
      <c r="D8" s="193"/>
      <c r="E8" s="195"/>
      <c r="F8" s="53"/>
      <c r="G8" s="48" t="s">
        <v>34</v>
      </c>
      <c r="H8" s="49">
        <f>H6-H7</f>
        <v>0</v>
      </c>
      <c r="I8" s="49">
        <f t="shared" ref="I8:W8" si="18">I6-I7</f>
        <v>0</v>
      </c>
      <c r="J8" s="49">
        <f t="shared" si="18"/>
        <v>0</v>
      </c>
      <c r="K8" s="50">
        <f t="shared" si="18"/>
        <v>0</v>
      </c>
      <c r="L8" s="51">
        <f t="shared" si="18"/>
        <v>50</v>
      </c>
      <c r="M8" s="51">
        <f t="shared" si="18"/>
        <v>0</v>
      </c>
      <c r="N8" s="51">
        <f t="shared" si="18"/>
        <v>0</v>
      </c>
      <c r="O8" s="51">
        <f t="shared" si="18"/>
        <v>50</v>
      </c>
      <c r="P8" s="49">
        <f t="shared" si="18"/>
        <v>0</v>
      </c>
      <c r="Q8" s="49">
        <f t="shared" si="18"/>
        <v>0</v>
      </c>
      <c r="R8" s="49">
        <f t="shared" si="18"/>
        <v>0</v>
      </c>
      <c r="S8" s="50">
        <f t="shared" si="18"/>
        <v>0</v>
      </c>
      <c r="T8" s="49">
        <f t="shared" si="18"/>
        <v>0</v>
      </c>
      <c r="U8" s="49">
        <f t="shared" si="18"/>
        <v>0</v>
      </c>
      <c r="V8" s="49">
        <f t="shared" si="18"/>
        <v>0</v>
      </c>
      <c r="W8" s="50">
        <f t="shared" si="18"/>
        <v>0</v>
      </c>
      <c r="Y8" s="29">
        <f>A24</f>
        <v>46239</v>
      </c>
      <c r="Z8" s="30">
        <v>0</v>
      </c>
      <c r="AA8" s="30">
        <v>0</v>
      </c>
      <c r="AB8" s="31">
        <v>0</v>
      </c>
      <c r="AC8" s="32">
        <f t="shared" si="9"/>
        <v>0</v>
      </c>
      <c r="AD8" s="33">
        <f t="shared" si="0"/>
        <v>0</v>
      </c>
      <c r="AE8" s="33">
        <f t="shared" si="1"/>
        <v>0</v>
      </c>
      <c r="AF8" s="33">
        <f t="shared" si="2"/>
        <v>0</v>
      </c>
      <c r="AG8" s="33">
        <f t="shared" si="3"/>
        <v>0</v>
      </c>
      <c r="AH8" s="34">
        <f t="shared" si="10"/>
        <v>0</v>
      </c>
      <c r="AI8" s="35">
        <v>0</v>
      </c>
      <c r="AJ8" s="35">
        <v>0</v>
      </c>
      <c r="AK8" s="35">
        <v>0</v>
      </c>
      <c r="AL8" s="32">
        <f t="shared" si="11"/>
        <v>0</v>
      </c>
      <c r="AM8" s="33">
        <f t="shared" si="4"/>
        <v>0</v>
      </c>
      <c r="AN8" s="36">
        <f t="shared" si="5"/>
        <v>0</v>
      </c>
    </row>
    <row r="9" spans="1:40" ht="15.6">
      <c r="A9" s="180">
        <v>46236</v>
      </c>
      <c r="B9" s="183"/>
      <c r="C9" s="184"/>
      <c r="D9" s="184"/>
      <c r="E9" s="185"/>
      <c r="F9" s="23"/>
      <c r="G9" s="24" t="s">
        <v>29</v>
      </c>
      <c r="H9" s="55">
        <f>H6-H7</f>
        <v>0</v>
      </c>
      <c r="I9" s="55">
        <f t="shared" ref="I9:W9" si="19">I6-I7</f>
        <v>0</v>
      </c>
      <c r="J9" s="55">
        <f t="shared" si="19"/>
        <v>0</v>
      </c>
      <c r="K9" s="26">
        <f t="shared" si="19"/>
        <v>0</v>
      </c>
      <c r="L9" s="55">
        <f t="shared" si="19"/>
        <v>50</v>
      </c>
      <c r="M9" s="55">
        <f t="shared" si="19"/>
        <v>0</v>
      </c>
      <c r="N9" s="55">
        <f t="shared" si="19"/>
        <v>0</v>
      </c>
      <c r="O9" s="55">
        <f t="shared" si="19"/>
        <v>50</v>
      </c>
      <c r="P9" s="55">
        <f t="shared" si="19"/>
        <v>0</v>
      </c>
      <c r="Q9" s="55">
        <f t="shared" si="19"/>
        <v>0</v>
      </c>
      <c r="R9" s="55">
        <f t="shared" si="19"/>
        <v>0</v>
      </c>
      <c r="S9" s="26">
        <f t="shared" si="19"/>
        <v>0</v>
      </c>
      <c r="T9" s="55">
        <f t="shared" si="19"/>
        <v>0</v>
      </c>
      <c r="U9" s="55">
        <f t="shared" si="19"/>
        <v>0</v>
      </c>
      <c r="V9" s="55">
        <f t="shared" si="19"/>
        <v>0</v>
      </c>
      <c r="W9" s="26">
        <f t="shared" si="19"/>
        <v>0</v>
      </c>
      <c r="Y9" s="29">
        <f>A29</f>
        <v>46240</v>
      </c>
      <c r="Z9" s="30">
        <v>0</v>
      </c>
      <c r="AA9" s="30">
        <v>0</v>
      </c>
      <c r="AB9" s="31">
        <v>0</v>
      </c>
      <c r="AC9" s="32">
        <f t="shared" si="9"/>
        <v>0</v>
      </c>
      <c r="AD9" s="33">
        <f t="shared" si="0"/>
        <v>0</v>
      </c>
      <c r="AE9" s="33">
        <f t="shared" si="1"/>
        <v>0</v>
      </c>
      <c r="AF9" s="33">
        <f t="shared" si="2"/>
        <v>0</v>
      </c>
      <c r="AG9" s="33">
        <f t="shared" si="3"/>
        <v>0</v>
      </c>
      <c r="AH9" s="34">
        <f t="shared" si="10"/>
        <v>0</v>
      </c>
      <c r="AI9" s="35">
        <v>0</v>
      </c>
      <c r="AJ9" s="35">
        <v>0</v>
      </c>
      <c r="AK9" s="35">
        <v>0</v>
      </c>
      <c r="AL9" s="32">
        <f t="shared" si="11"/>
        <v>0</v>
      </c>
      <c r="AM9" s="33">
        <f t="shared" si="4"/>
        <v>0</v>
      </c>
      <c r="AN9" s="36">
        <f t="shared" si="5"/>
        <v>0</v>
      </c>
    </row>
    <row r="10" spans="1:40" ht="15.6">
      <c r="A10" s="181"/>
      <c r="B10" s="186"/>
      <c r="C10" s="187"/>
      <c r="D10" s="187"/>
      <c r="E10" s="188"/>
      <c r="F10" s="37"/>
      <c r="G10" s="24" t="s">
        <v>30</v>
      </c>
      <c r="H10" s="38">
        <v>0</v>
      </c>
      <c r="I10" s="38">
        <v>0</v>
      </c>
      <c r="J10" s="38">
        <v>0</v>
      </c>
      <c r="K10" s="26">
        <f t="shared" ref="K10:K11" si="20">J10+I10+H10</f>
        <v>0</v>
      </c>
      <c r="L10" s="39">
        <v>0</v>
      </c>
      <c r="M10" s="39">
        <v>0</v>
      </c>
      <c r="N10" s="39">
        <v>0</v>
      </c>
      <c r="O10" s="27">
        <v>2</v>
      </c>
      <c r="P10" s="38">
        <v>0</v>
      </c>
      <c r="Q10" s="38">
        <v>0</v>
      </c>
      <c r="R10" s="38">
        <v>0</v>
      </c>
      <c r="S10" s="26">
        <f t="shared" ref="S10:S11" si="21">R10+Q10+P10</f>
        <v>0</v>
      </c>
      <c r="T10" s="38">
        <v>0</v>
      </c>
      <c r="U10" s="38">
        <v>0</v>
      </c>
      <c r="V10" s="38">
        <v>0</v>
      </c>
      <c r="W10" s="26">
        <f t="shared" ref="W10:W11" si="22">V10+U10+T10</f>
        <v>0</v>
      </c>
      <c r="Y10" s="29">
        <f>A34</f>
        <v>46241</v>
      </c>
      <c r="Z10" s="30">
        <v>0</v>
      </c>
      <c r="AA10" s="30">
        <v>0</v>
      </c>
      <c r="AB10" s="31">
        <v>0</v>
      </c>
      <c r="AC10" s="32">
        <f t="shared" si="9"/>
        <v>0</v>
      </c>
      <c r="AD10" s="33">
        <f t="shared" si="0"/>
        <v>0</v>
      </c>
      <c r="AE10" s="33">
        <f t="shared" si="1"/>
        <v>0</v>
      </c>
      <c r="AF10" s="33">
        <f t="shared" si="2"/>
        <v>0</v>
      </c>
      <c r="AG10" s="33">
        <f t="shared" si="3"/>
        <v>0</v>
      </c>
      <c r="AH10" s="34">
        <f t="shared" si="10"/>
        <v>0</v>
      </c>
      <c r="AI10" s="35">
        <v>0</v>
      </c>
      <c r="AJ10" s="35">
        <v>0</v>
      </c>
      <c r="AK10" s="35">
        <v>0</v>
      </c>
      <c r="AL10" s="32">
        <f t="shared" si="11"/>
        <v>0</v>
      </c>
      <c r="AM10" s="33">
        <f t="shared" si="4"/>
        <v>0</v>
      </c>
      <c r="AN10" s="36">
        <f t="shared" si="5"/>
        <v>0</v>
      </c>
    </row>
    <row r="11" spans="1:40" s="46" customFormat="1" ht="15.6">
      <c r="A11" s="181"/>
      <c r="B11" s="189"/>
      <c r="C11" s="190"/>
      <c r="D11" s="190"/>
      <c r="E11" s="191"/>
      <c r="F11" s="40"/>
      <c r="G11" s="41" t="s">
        <v>31</v>
      </c>
      <c r="H11" s="42">
        <f>H9+H10</f>
        <v>0</v>
      </c>
      <c r="I11" s="42">
        <f t="shared" ref="I11:J11" si="23">I9+I10</f>
        <v>0</v>
      </c>
      <c r="J11" s="42">
        <f t="shared" si="23"/>
        <v>0</v>
      </c>
      <c r="K11" s="43">
        <f t="shared" si="20"/>
        <v>0</v>
      </c>
      <c r="L11" s="44">
        <f>L9+L10</f>
        <v>50</v>
      </c>
      <c r="M11" s="44">
        <f t="shared" ref="M11:N11" si="24">M9+M10</f>
        <v>0</v>
      </c>
      <c r="N11" s="44">
        <f t="shared" si="24"/>
        <v>0</v>
      </c>
      <c r="O11" s="45">
        <f t="shared" ref="O11" si="25">N11+M11+L11</f>
        <v>50</v>
      </c>
      <c r="P11" s="42">
        <f>P9+P10</f>
        <v>0</v>
      </c>
      <c r="Q11" s="42">
        <f t="shared" ref="Q11:R11" si="26">Q9+Q10</f>
        <v>0</v>
      </c>
      <c r="R11" s="42">
        <f t="shared" si="26"/>
        <v>0</v>
      </c>
      <c r="S11" s="43">
        <f t="shared" si="21"/>
        <v>0</v>
      </c>
      <c r="T11" s="42">
        <f>T9+T10</f>
        <v>0</v>
      </c>
      <c r="U11" s="42">
        <f t="shared" ref="U11:V11" si="27">U9+U10</f>
        <v>0</v>
      </c>
      <c r="V11" s="42">
        <f t="shared" si="27"/>
        <v>0</v>
      </c>
      <c r="W11" s="43">
        <f t="shared" si="22"/>
        <v>0</v>
      </c>
      <c r="Y11" s="29">
        <f>A39</f>
        <v>46242</v>
      </c>
      <c r="Z11" s="30">
        <v>0</v>
      </c>
      <c r="AA11" s="30">
        <v>0</v>
      </c>
      <c r="AB11" s="31">
        <v>0</v>
      </c>
      <c r="AC11" s="32">
        <f t="shared" si="9"/>
        <v>0</v>
      </c>
      <c r="AD11" s="33">
        <f t="shared" si="0"/>
        <v>0</v>
      </c>
      <c r="AE11" s="33">
        <f t="shared" si="1"/>
        <v>0</v>
      </c>
      <c r="AF11" s="33">
        <f t="shared" si="2"/>
        <v>0</v>
      </c>
      <c r="AG11" s="33">
        <f t="shared" si="3"/>
        <v>0</v>
      </c>
      <c r="AH11" s="34">
        <f t="shared" si="10"/>
        <v>0</v>
      </c>
      <c r="AI11" s="35">
        <v>0</v>
      </c>
      <c r="AJ11" s="35">
        <v>0</v>
      </c>
      <c r="AK11" s="35">
        <v>0</v>
      </c>
      <c r="AL11" s="32">
        <f t="shared" si="11"/>
        <v>0</v>
      </c>
      <c r="AM11" s="33">
        <f t="shared" si="4"/>
        <v>0</v>
      </c>
      <c r="AN11" s="36">
        <f t="shared" si="5"/>
        <v>0</v>
      </c>
    </row>
    <row r="12" spans="1:40" s="52" customFormat="1" ht="15.6">
      <c r="A12" s="181"/>
      <c r="B12" s="192">
        <v>0</v>
      </c>
      <c r="C12" s="192">
        <v>0</v>
      </c>
      <c r="D12" s="192">
        <v>0</v>
      </c>
      <c r="E12" s="194">
        <f>D12+C12+B12</f>
        <v>0</v>
      </c>
      <c r="F12" s="47" t="s">
        <v>32</v>
      </c>
      <c r="G12" s="48" t="s">
        <v>33</v>
      </c>
      <c r="H12" s="49">
        <f>B12*0.1</f>
        <v>0</v>
      </c>
      <c r="I12" s="49">
        <f>C12*0.1</f>
        <v>0</v>
      </c>
      <c r="J12" s="49">
        <f>D12*0.15</f>
        <v>0</v>
      </c>
      <c r="K12" s="50">
        <f>J12+I12+H12</f>
        <v>0</v>
      </c>
      <c r="L12" s="51"/>
      <c r="M12" s="51"/>
      <c r="N12" s="51"/>
      <c r="O12" s="51">
        <f>N12+M12+L12</f>
        <v>0</v>
      </c>
      <c r="P12" s="49">
        <f>IF($F12="SAT",0,B12*0.02)</f>
        <v>0</v>
      </c>
      <c r="Q12" s="49">
        <f t="shared" ref="Q12:R12" si="28">IF($F12="SAT",0,C12*0.02)</f>
        <v>0</v>
      </c>
      <c r="R12" s="49">
        <f t="shared" si="28"/>
        <v>0</v>
      </c>
      <c r="S12" s="50">
        <f>R12+Q12+P12</f>
        <v>0</v>
      </c>
      <c r="T12" s="49">
        <f>B12*0.005</f>
        <v>0</v>
      </c>
      <c r="U12" s="49">
        <f>C12*0.005</f>
        <v>0</v>
      </c>
      <c r="V12" s="49">
        <f>D12*0.0075</f>
        <v>0</v>
      </c>
      <c r="W12" s="50">
        <f>V12+U12+T12</f>
        <v>0</v>
      </c>
      <c r="Y12" s="29">
        <f>A44</f>
        <v>46243</v>
      </c>
      <c r="Z12" s="30">
        <v>0</v>
      </c>
      <c r="AA12" s="30">
        <v>0</v>
      </c>
      <c r="AB12" s="31">
        <v>0</v>
      </c>
      <c r="AC12" s="32">
        <f t="shared" si="9"/>
        <v>0</v>
      </c>
      <c r="AD12" s="33">
        <f t="shared" si="0"/>
        <v>0</v>
      </c>
      <c r="AE12" s="33">
        <f t="shared" si="1"/>
        <v>0</v>
      </c>
      <c r="AF12" s="33">
        <f t="shared" si="2"/>
        <v>0</v>
      </c>
      <c r="AG12" s="33">
        <f t="shared" si="3"/>
        <v>0</v>
      </c>
      <c r="AH12" s="34">
        <f t="shared" si="10"/>
        <v>0</v>
      </c>
      <c r="AI12" s="31">
        <v>0</v>
      </c>
      <c r="AJ12" s="31">
        <v>0</v>
      </c>
      <c r="AK12" s="31">
        <v>0</v>
      </c>
      <c r="AL12" s="32">
        <f t="shared" si="11"/>
        <v>0</v>
      </c>
      <c r="AM12" s="33">
        <f t="shared" si="4"/>
        <v>0</v>
      </c>
      <c r="AN12" s="36">
        <f t="shared" si="5"/>
        <v>0</v>
      </c>
    </row>
    <row r="13" spans="1:40" s="54" customFormat="1" ht="15.6">
      <c r="A13" s="182"/>
      <c r="B13" s="193"/>
      <c r="C13" s="193"/>
      <c r="D13" s="193"/>
      <c r="E13" s="195"/>
      <c r="F13" s="53"/>
      <c r="G13" s="48" t="s">
        <v>34</v>
      </c>
      <c r="H13" s="49">
        <f>H11-H12</f>
        <v>0</v>
      </c>
      <c r="I13" s="49">
        <f t="shared" ref="I13:W13" si="29">I11-I12</f>
        <v>0</v>
      </c>
      <c r="J13" s="49">
        <f t="shared" si="29"/>
        <v>0</v>
      </c>
      <c r="K13" s="50">
        <f t="shared" si="29"/>
        <v>0</v>
      </c>
      <c r="L13" s="51">
        <f t="shared" si="29"/>
        <v>50</v>
      </c>
      <c r="M13" s="51">
        <f t="shared" si="29"/>
        <v>0</v>
      </c>
      <c r="N13" s="51">
        <f t="shared" si="29"/>
        <v>0</v>
      </c>
      <c r="O13" s="51">
        <f t="shared" si="29"/>
        <v>50</v>
      </c>
      <c r="P13" s="49">
        <f t="shared" si="29"/>
        <v>0</v>
      </c>
      <c r="Q13" s="49">
        <f t="shared" si="29"/>
        <v>0</v>
      </c>
      <c r="R13" s="49">
        <f t="shared" si="29"/>
        <v>0</v>
      </c>
      <c r="S13" s="50">
        <f t="shared" si="29"/>
        <v>0</v>
      </c>
      <c r="T13" s="49">
        <f t="shared" si="29"/>
        <v>0</v>
      </c>
      <c r="U13" s="49">
        <f t="shared" si="29"/>
        <v>0</v>
      </c>
      <c r="V13" s="49">
        <f t="shared" si="29"/>
        <v>0</v>
      </c>
      <c r="W13" s="50">
        <f t="shared" si="29"/>
        <v>0</v>
      </c>
      <c r="Y13" s="29">
        <f>A49</f>
        <v>46244</v>
      </c>
      <c r="Z13" s="30">
        <v>0</v>
      </c>
      <c r="AA13" s="30">
        <v>0</v>
      </c>
      <c r="AB13" s="31">
        <v>0</v>
      </c>
      <c r="AC13" s="32">
        <f t="shared" si="9"/>
        <v>0</v>
      </c>
      <c r="AD13" s="33">
        <f t="shared" si="0"/>
        <v>0</v>
      </c>
      <c r="AE13" s="33">
        <f t="shared" si="1"/>
        <v>0</v>
      </c>
      <c r="AF13" s="33">
        <f t="shared" si="2"/>
        <v>0</v>
      </c>
      <c r="AG13" s="33">
        <f t="shared" si="3"/>
        <v>0</v>
      </c>
      <c r="AH13" s="34">
        <f t="shared" si="10"/>
        <v>0</v>
      </c>
      <c r="AI13" s="35">
        <v>0</v>
      </c>
      <c r="AJ13" s="35">
        <v>0</v>
      </c>
      <c r="AK13" s="35">
        <v>0</v>
      </c>
      <c r="AL13" s="32">
        <f t="shared" si="11"/>
        <v>0</v>
      </c>
      <c r="AM13" s="33">
        <f t="shared" si="4"/>
        <v>0</v>
      </c>
      <c r="AN13" s="36">
        <f t="shared" si="5"/>
        <v>0</v>
      </c>
    </row>
    <row r="14" spans="1:40" ht="15.6">
      <c r="A14" s="180">
        <v>46237</v>
      </c>
      <c r="B14" s="183"/>
      <c r="C14" s="184"/>
      <c r="D14" s="184"/>
      <c r="E14" s="185"/>
      <c r="F14" s="23"/>
      <c r="G14" s="24" t="s">
        <v>29</v>
      </c>
      <c r="H14" s="55">
        <f>H11-H12</f>
        <v>0</v>
      </c>
      <c r="I14" s="55">
        <f t="shared" ref="I14:W14" si="30">I11-I12</f>
        <v>0</v>
      </c>
      <c r="J14" s="55">
        <f t="shared" si="30"/>
        <v>0</v>
      </c>
      <c r="K14" s="26">
        <f t="shared" si="30"/>
        <v>0</v>
      </c>
      <c r="L14" s="55">
        <f t="shared" si="30"/>
        <v>50</v>
      </c>
      <c r="M14" s="55">
        <f t="shared" si="30"/>
        <v>0</v>
      </c>
      <c r="N14" s="55">
        <f t="shared" si="30"/>
        <v>0</v>
      </c>
      <c r="O14" s="55">
        <f t="shared" si="30"/>
        <v>50</v>
      </c>
      <c r="P14" s="55">
        <f t="shared" si="30"/>
        <v>0</v>
      </c>
      <c r="Q14" s="55">
        <f t="shared" si="30"/>
        <v>0</v>
      </c>
      <c r="R14" s="55">
        <f t="shared" si="30"/>
        <v>0</v>
      </c>
      <c r="S14" s="26">
        <f t="shared" si="30"/>
        <v>0</v>
      </c>
      <c r="T14" s="55">
        <f t="shared" si="30"/>
        <v>0</v>
      </c>
      <c r="U14" s="55">
        <f t="shared" si="30"/>
        <v>0</v>
      </c>
      <c r="V14" s="55">
        <f t="shared" si="30"/>
        <v>0</v>
      </c>
      <c r="W14" s="26">
        <f t="shared" si="30"/>
        <v>0</v>
      </c>
      <c r="Y14" s="29">
        <f>A54</f>
        <v>46245</v>
      </c>
      <c r="Z14" s="30">
        <v>0</v>
      </c>
      <c r="AA14" s="30">
        <v>0</v>
      </c>
      <c r="AB14" s="31">
        <v>0</v>
      </c>
      <c r="AC14" s="32">
        <f t="shared" si="9"/>
        <v>0</v>
      </c>
      <c r="AD14" s="33">
        <f t="shared" si="0"/>
        <v>0</v>
      </c>
      <c r="AE14" s="33">
        <f t="shared" si="1"/>
        <v>0</v>
      </c>
      <c r="AF14" s="33">
        <f t="shared" si="2"/>
        <v>0</v>
      </c>
      <c r="AG14" s="33">
        <f t="shared" si="3"/>
        <v>0</v>
      </c>
      <c r="AH14" s="34">
        <f t="shared" si="10"/>
        <v>0</v>
      </c>
      <c r="AI14" s="35">
        <v>0</v>
      </c>
      <c r="AJ14" s="35">
        <v>0</v>
      </c>
      <c r="AK14" s="35">
        <v>0</v>
      </c>
      <c r="AL14" s="32">
        <f t="shared" si="11"/>
        <v>0</v>
      </c>
      <c r="AM14" s="33">
        <f t="shared" si="4"/>
        <v>0</v>
      </c>
      <c r="AN14" s="36">
        <f t="shared" si="5"/>
        <v>0</v>
      </c>
    </row>
    <row r="15" spans="1:40" ht="15.6">
      <c r="A15" s="181"/>
      <c r="B15" s="186"/>
      <c r="C15" s="187"/>
      <c r="D15" s="187"/>
      <c r="E15" s="188"/>
      <c r="F15" s="37"/>
      <c r="G15" s="24" t="s">
        <v>30</v>
      </c>
      <c r="H15" s="38">
        <v>0</v>
      </c>
      <c r="I15" s="38">
        <v>0</v>
      </c>
      <c r="J15" s="38">
        <v>0</v>
      </c>
      <c r="K15" s="26">
        <f t="shared" ref="K15:K16" si="31">J15+I15+H15</f>
        <v>0</v>
      </c>
      <c r="L15" s="39">
        <v>0</v>
      </c>
      <c r="M15" s="39">
        <v>0</v>
      </c>
      <c r="N15" s="39">
        <v>0</v>
      </c>
      <c r="O15" s="27">
        <v>2</v>
      </c>
      <c r="P15" s="38">
        <v>0</v>
      </c>
      <c r="Q15" s="38">
        <v>0</v>
      </c>
      <c r="R15" s="38">
        <v>0</v>
      </c>
      <c r="S15" s="26">
        <f t="shared" ref="S15:S16" si="32">R15+Q15+P15</f>
        <v>0</v>
      </c>
      <c r="T15" s="38">
        <v>0</v>
      </c>
      <c r="U15" s="38">
        <v>0</v>
      </c>
      <c r="V15" s="38">
        <v>0</v>
      </c>
      <c r="W15" s="26">
        <f t="shared" ref="W15:W16" si="33">V15+U15+T15</f>
        <v>0</v>
      </c>
      <c r="Y15" s="29">
        <f>A59</f>
        <v>46246</v>
      </c>
      <c r="Z15" s="30">
        <v>0</v>
      </c>
      <c r="AA15" s="30">
        <v>0</v>
      </c>
      <c r="AB15" s="31">
        <v>0</v>
      </c>
      <c r="AC15" s="32">
        <f t="shared" si="9"/>
        <v>0</v>
      </c>
      <c r="AD15" s="33">
        <f t="shared" si="0"/>
        <v>0</v>
      </c>
      <c r="AE15" s="33">
        <f t="shared" si="1"/>
        <v>0</v>
      </c>
      <c r="AF15" s="33">
        <f t="shared" si="2"/>
        <v>0</v>
      </c>
      <c r="AG15" s="33">
        <f t="shared" si="3"/>
        <v>0</v>
      </c>
      <c r="AH15" s="34">
        <f t="shared" si="10"/>
        <v>0</v>
      </c>
      <c r="AI15" s="35">
        <v>0</v>
      </c>
      <c r="AJ15" s="35">
        <v>0</v>
      </c>
      <c r="AK15" s="35">
        <v>0</v>
      </c>
      <c r="AL15" s="32">
        <f t="shared" si="11"/>
        <v>0</v>
      </c>
      <c r="AM15" s="33">
        <f t="shared" si="4"/>
        <v>0</v>
      </c>
      <c r="AN15" s="36">
        <f t="shared" si="5"/>
        <v>0</v>
      </c>
    </row>
    <row r="16" spans="1:40" s="46" customFormat="1" ht="15.6">
      <c r="A16" s="181"/>
      <c r="B16" s="189"/>
      <c r="C16" s="190"/>
      <c r="D16" s="190"/>
      <c r="E16" s="191"/>
      <c r="F16" s="40"/>
      <c r="G16" s="41" t="s">
        <v>31</v>
      </c>
      <c r="H16" s="42">
        <f>H14+H15</f>
        <v>0</v>
      </c>
      <c r="I16" s="42">
        <f t="shared" ref="I16:J16" si="34">I14+I15</f>
        <v>0</v>
      </c>
      <c r="J16" s="42">
        <f t="shared" si="34"/>
        <v>0</v>
      </c>
      <c r="K16" s="43">
        <f t="shared" si="31"/>
        <v>0</v>
      </c>
      <c r="L16" s="44">
        <f>L14+L15</f>
        <v>50</v>
      </c>
      <c r="M16" s="44">
        <f t="shared" ref="M16:N16" si="35">M14+M15</f>
        <v>0</v>
      </c>
      <c r="N16" s="44">
        <f t="shared" si="35"/>
        <v>0</v>
      </c>
      <c r="O16" s="45">
        <f t="shared" ref="O16" si="36">N16+M16+L16</f>
        <v>50</v>
      </c>
      <c r="P16" s="42">
        <f>P14+P15</f>
        <v>0</v>
      </c>
      <c r="Q16" s="42">
        <f t="shared" ref="Q16:R16" si="37">Q14+Q15</f>
        <v>0</v>
      </c>
      <c r="R16" s="42">
        <f t="shared" si="37"/>
        <v>0</v>
      </c>
      <c r="S16" s="43">
        <f t="shared" si="32"/>
        <v>0</v>
      </c>
      <c r="T16" s="42">
        <f>T14+T15</f>
        <v>0</v>
      </c>
      <c r="U16" s="42">
        <f t="shared" ref="U16:V16" si="38">U14+U15</f>
        <v>0</v>
      </c>
      <c r="V16" s="42">
        <f t="shared" si="38"/>
        <v>0</v>
      </c>
      <c r="W16" s="43">
        <f t="shared" si="33"/>
        <v>0</v>
      </c>
      <c r="Y16" s="29">
        <f>A64</f>
        <v>46247</v>
      </c>
      <c r="Z16" s="30">
        <v>0</v>
      </c>
      <c r="AA16" s="30">
        <v>0</v>
      </c>
      <c r="AB16" s="31">
        <v>0</v>
      </c>
      <c r="AC16" s="32">
        <f t="shared" si="9"/>
        <v>0</v>
      </c>
      <c r="AD16" s="33">
        <f t="shared" si="0"/>
        <v>0</v>
      </c>
      <c r="AE16" s="33">
        <f t="shared" si="1"/>
        <v>0</v>
      </c>
      <c r="AF16" s="33">
        <f t="shared" si="2"/>
        <v>0</v>
      </c>
      <c r="AG16" s="33">
        <f t="shared" si="3"/>
        <v>0</v>
      </c>
      <c r="AH16" s="34">
        <f t="shared" si="10"/>
        <v>0</v>
      </c>
      <c r="AI16" s="35">
        <v>0</v>
      </c>
      <c r="AJ16" s="35">
        <v>0</v>
      </c>
      <c r="AK16" s="35">
        <v>0</v>
      </c>
      <c r="AL16" s="32">
        <f t="shared" si="11"/>
        <v>0</v>
      </c>
      <c r="AM16" s="33">
        <f t="shared" si="4"/>
        <v>0</v>
      </c>
      <c r="AN16" s="36">
        <f t="shared" si="5"/>
        <v>0</v>
      </c>
    </row>
    <row r="17" spans="1:40" s="52" customFormat="1" ht="15.6">
      <c r="A17" s="181"/>
      <c r="B17" s="192">
        <v>0</v>
      </c>
      <c r="C17" s="192">
        <v>0</v>
      </c>
      <c r="D17" s="192">
        <v>0</v>
      </c>
      <c r="E17" s="194">
        <f>D17+C17+B17</f>
        <v>0</v>
      </c>
      <c r="F17" s="47" t="s">
        <v>32</v>
      </c>
      <c r="G17" s="48" t="s">
        <v>33</v>
      </c>
      <c r="H17" s="49">
        <f>B17*0.1</f>
        <v>0</v>
      </c>
      <c r="I17" s="49">
        <f>C17*0.1</f>
        <v>0</v>
      </c>
      <c r="J17" s="49">
        <f>D17*0.15</f>
        <v>0</v>
      </c>
      <c r="K17" s="50">
        <f>J17+I17+H17</f>
        <v>0</v>
      </c>
      <c r="L17" s="51"/>
      <c r="M17" s="51"/>
      <c r="N17" s="51"/>
      <c r="O17" s="51">
        <f>N17+M17+L17</f>
        <v>0</v>
      </c>
      <c r="P17" s="49">
        <f>IF($F17="SAT",0,B17*0.02)</f>
        <v>0</v>
      </c>
      <c r="Q17" s="49">
        <f t="shared" ref="Q17:R17" si="39">IF($F17="SAT",0,C17*0.02)</f>
        <v>0</v>
      </c>
      <c r="R17" s="49">
        <f t="shared" si="39"/>
        <v>0</v>
      </c>
      <c r="S17" s="50">
        <f>R17+Q17+P17</f>
        <v>0</v>
      </c>
      <c r="T17" s="49">
        <f>B17*0.005</f>
        <v>0</v>
      </c>
      <c r="U17" s="49">
        <f>C17*0.005</f>
        <v>0</v>
      </c>
      <c r="V17" s="49">
        <f>D17*0.0075</f>
        <v>0</v>
      </c>
      <c r="W17" s="50">
        <f>V17+U17+T17</f>
        <v>0</v>
      </c>
      <c r="Y17" s="29">
        <f>A69</f>
        <v>46248</v>
      </c>
      <c r="Z17" s="30">
        <v>0</v>
      </c>
      <c r="AA17" s="30">
        <v>0</v>
      </c>
      <c r="AB17" s="31">
        <v>0</v>
      </c>
      <c r="AC17" s="32">
        <f t="shared" si="9"/>
        <v>0</v>
      </c>
      <c r="AD17" s="33">
        <f t="shared" si="0"/>
        <v>0</v>
      </c>
      <c r="AE17" s="33">
        <f t="shared" si="1"/>
        <v>0</v>
      </c>
      <c r="AF17" s="33">
        <f t="shared" si="2"/>
        <v>0</v>
      </c>
      <c r="AG17" s="33">
        <f t="shared" si="3"/>
        <v>0</v>
      </c>
      <c r="AH17" s="34">
        <f t="shared" si="10"/>
        <v>0</v>
      </c>
      <c r="AI17" s="31">
        <v>0</v>
      </c>
      <c r="AJ17" s="31">
        <v>0</v>
      </c>
      <c r="AK17" s="31">
        <v>0</v>
      </c>
      <c r="AL17" s="32">
        <f t="shared" si="11"/>
        <v>0</v>
      </c>
      <c r="AM17" s="33">
        <f t="shared" si="4"/>
        <v>0</v>
      </c>
      <c r="AN17" s="36">
        <f t="shared" si="5"/>
        <v>0</v>
      </c>
    </row>
    <row r="18" spans="1:40" s="54" customFormat="1" ht="15.6">
      <c r="A18" s="182"/>
      <c r="B18" s="193"/>
      <c r="C18" s="193"/>
      <c r="D18" s="193"/>
      <c r="E18" s="195"/>
      <c r="F18" s="53"/>
      <c r="G18" s="48" t="s">
        <v>34</v>
      </c>
      <c r="H18" s="49">
        <f>H16-H17</f>
        <v>0</v>
      </c>
      <c r="I18" s="49">
        <f t="shared" ref="I18:W18" si="40">I16-I17</f>
        <v>0</v>
      </c>
      <c r="J18" s="49">
        <f t="shared" si="40"/>
        <v>0</v>
      </c>
      <c r="K18" s="50">
        <f t="shared" si="40"/>
        <v>0</v>
      </c>
      <c r="L18" s="51">
        <f t="shared" si="40"/>
        <v>50</v>
      </c>
      <c r="M18" s="51">
        <f t="shared" si="40"/>
        <v>0</v>
      </c>
      <c r="N18" s="51">
        <f t="shared" si="40"/>
        <v>0</v>
      </c>
      <c r="O18" s="51">
        <f t="shared" si="40"/>
        <v>50</v>
      </c>
      <c r="P18" s="49">
        <f t="shared" si="40"/>
        <v>0</v>
      </c>
      <c r="Q18" s="49">
        <f t="shared" si="40"/>
        <v>0</v>
      </c>
      <c r="R18" s="49">
        <f t="shared" si="40"/>
        <v>0</v>
      </c>
      <c r="S18" s="50">
        <f t="shared" si="40"/>
        <v>0</v>
      </c>
      <c r="T18" s="49">
        <f t="shared" si="40"/>
        <v>0</v>
      </c>
      <c r="U18" s="49">
        <f t="shared" si="40"/>
        <v>0</v>
      </c>
      <c r="V18" s="49">
        <f t="shared" si="40"/>
        <v>0</v>
      </c>
      <c r="W18" s="50">
        <f t="shared" si="40"/>
        <v>0</v>
      </c>
      <c r="Y18" s="29">
        <f>A74</f>
        <v>46249</v>
      </c>
      <c r="Z18" s="30">
        <v>0</v>
      </c>
      <c r="AA18" s="30">
        <v>0</v>
      </c>
      <c r="AB18" s="31">
        <v>0</v>
      </c>
      <c r="AC18" s="32">
        <f t="shared" si="9"/>
        <v>0</v>
      </c>
      <c r="AD18" s="33">
        <f t="shared" si="0"/>
        <v>0</v>
      </c>
      <c r="AE18" s="33">
        <f t="shared" si="1"/>
        <v>0</v>
      </c>
      <c r="AF18" s="33">
        <f t="shared" si="2"/>
        <v>0</v>
      </c>
      <c r="AG18" s="33">
        <f t="shared" si="3"/>
        <v>0</v>
      </c>
      <c r="AH18" s="34">
        <f t="shared" si="10"/>
        <v>0</v>
      </c>
      <c r="AI18" s="35">
        <v>0</v>
      </c>
      <c r="AJ18" s="35">
        <v>0</v>
      </c>
      <c r="AK18" s="35">
        <v>0</v>
      </c>
      <c r="AL18" s="32">
        <f t="shared" si="11"/>
        <v>0</v>
      </c>
      <c r="AM18" s="33">
        <f t="shared" si="4"/>
        <v>0</v>
      </c>
      <c r="AN18" s="36">
        <f t="shared" si="5"/>
        <v>0</v>
      </c>
    </row>
    <row r="19" spans="1:40" ht="15.6">
      <c r="A19" s="180">
        <v>46238</v>
      </c>
      <c r="B19" s="183"/>
      <c r="C19" s="184"/>
      <c r="D19" s="184"/>
      <c r="E19" s="185"/>
      <c r="F19" s="23"/>
      <c r="G19" s="24" t="s">
        <v>29</v>
      </c>
      <c r="H19" s="55">
        <f>H16-H17</f>
        <v>0</v>
      </c>
      <c r="I19" s="55">
        <f t="shared" ref="I19:W19" si="41">I16-I17</f>
        <v>0</v>
      </c>
      <c r="J19" s="55">
        <f t="shared" si="41"/>
        <v>0</v>
      </c>
      <c r="K19" s="26">
        <f t="shared" si="41"/>
        <v>0</v>
      </c>
      <c r="L19" s="55">
        <f t="shared" si="41"/>
        <v>50</v>
      </c>
      <c r="M19" s="55">
        <f t="shared" si="41"/>
        <v>0</v>
      </c>
      <c r="N19" s="55">
        <f t="shared" si="41"/>
        <v>0</v>
      </c>
      <c r="O19" s="55">
        <f t="shared" si="41"/>
        <v>50</v>
      </c>
      <c r="P19" s="55">
        <f t="shared" si="41"/>
        <v>0</v>
      </c>
      <c r="Q19" s="55">
        <f t="shared" si="41"/>
        <v>0</v>
      </c>
      <c r="R19" s="55">
        <f t="shared" si="41"/>
        <v>0</v>
      </c>
      <c r="S19" s="26">
        <f t="shared" si="41"/>
        <v>0</v>
      </c>
      <c r="T19" s="55">
        <f t="shared" si="41"/>
        <v>0</v>
      </c>
      <c r="U19" s="55">
        <f t="shared" si="41"/>
        <v>0</v>
      </c>
      <c r="V19" s="55">
        <f t="shared" si="41"/>
        <v>0</v>
      </c>
      <c r="W19" s="26">
        <f t="shared" si="41"/>
        <v>0</v>
      </c>
      <c r="Y19" s="29">
        <f>A79</f>
        <v>46250</v>
      </c>
      <c r="Z19" s="30">
        <v>0</v>
      </c>
      <c r="AA19" s="30">
        <v>0</v>
      </c>
      <c r="AB19" s="31">
        <v>0</v>
      </c>
      <c r="AC19" s="32">
        <f t="shared" si="9"/>
        <v>0</v>
      </c>
      <c r="AD19" s="33">
        <f t="shared" si="0"/>
        <v>0</v>
      </c>
      <c r="AE19" s="33">
        <f t="shared" si="1"/>
        <v>0</v>
      </c>
      <c r="AF19" s="33">
        <f t="shared" si="2"/>
        <v>0</v>
      </c>
      <c r="AG19" s="33">
        <f t="shared" si="3"/>
        <v>0</v>
      </c>
      <c r="AH19" s="34">
        <f t="shared" si="10"/>
        <v>0</v>
      </c>
      <c r="AI19" s="35">
        <v>0</v>
      </c>
      <c r="AJ19" s="35">
        <v>0</v>
      </c>
      <c r="AK19" s="35">
        <v>0</v>
      </c>
      <c r="AL19" s="32">
        <f t="shared" si="11"/>
        <v>0</v>
      </c>
      <c r="AM19" s="33">
        <f t="shared" si="4"/>
        <v>0</v>
      </c>
      <c r="AN19" s="36">
        <f t="shared" si="5"/>
        <v>0</v>
      </c>
    </row>
    <row r="20" spans="1:40" ht="15.6">
      <c r="A20" s="181"/>
      <c r="B20" s="186"/>
      <c r="C20" s="187"/>
      <c r="D20" s="187"/>
      <c r="E20" s="188"/>
      <c r="F20" s="37"/>
      <c r="G20" s="24" t="s">
        <v>30</v>
      </c>
      <c r="H20" s="38">
        <v>0</v>
      </c>
      <c r="I20" s="38">
        <v>0</v>
      </c>
      <c r="J20" s="38">
        <v>0</v>
      </c>
      <c r="K20" s="26">
        <f t="shared" ref="K20:K21" si="42">J20+I20+H20</f>
        <v>0</v>
      </c>
      <c r="L20" s="39">
        <v>0</v>
      </c>
      <c r="M20" s="39">
        <v>0</v>
      </c>
      <c r="N20" s="39">
        <v>0</v>
      </c>
      <c r="O20" s="27">
        <v>2</v>
      </c>
      <c r="P20" s="38">
        <v>0</v>
      </c>
      <c r="Q20" s="38">
        <v>0</v>
      </c>
      <c r="R20" s="38">
        <v>0</v>
      </c>
      <c r="S20" s="26">
        <f t="shared" ref="S20:S21" si="43">R20+Q20+P20</f>
        <v>0</v>
      </c>
      <c r="T20" s="38">
        <v>0</v>
      </c>
      <c r="U20" s="38">
        <v>0</v>
      </c>
      <c r="V20" s="38">
        <v>0</v>
      </c>
      <c r="W20" s="26">
        <f t="shared" ref="W20:W21" si="44">V20+U20+T20</f>
        <v>0</v>
      </c>
      <c r="Y20" s="29">
        <f>A84</f>
        <v>46251</v>
      </c>
      <c r="Z20" s="30">
        <v>0</v>
      </c>
      <c r="AA20" s="30">
        <v>0</v>
      </c>
      <c r="AB20" s="31">
        <v>0</v>
      </c>
      <c r="AC20" s="32">
        <f t="shared" si="9"/>
        <v>0</v>
      </c>
      <c r="AD20" s="33">
        <f t="shared" si="0"/>
        <v>0</v>
      </c>
      <c r="AE20" s="33">
        <f t="shared" si="1"/>
        <v>0</v>
      </c>
      <c r="AF20" s="33">
        <f t="shared" si="2"/>
        <v>0</v>
      </c>
      <c r="AG20" s="33">
        <f t="shared" si="3"/>
        <v>0</v>
      </c>
      <c r="AH20" s="34">
        <f t="shared" si="10"/>
        <v>0</v>
      </c>
      <c r="AI20" s="35">
        <v>0</v>
      </c>
      <c r="AJ20" s="35">
        <v>0</v>
      </c>
      <c r="AK20" s="35">
        <v>0</v>
      </c>
      <c r="AL20" s="32">
        <f t="shared" si="11"/>
        <v>0</v>
      </c>
      <c r="AM20" s="33">
        <f t="shared" si="4"/>
        <v>0</v>
      </c>
      <c r="AN20" s="36">
        <f t="shared" si="5"/>
        <v>0</v>
      </c>
    </row>
    <row r="21" spans="1:40" s="46" customFormat="1" ht="15.6">
      <c r="A21" s="181"/>
      <c r="B21" s="189"/>
      <c r="C21" s="190"/>
      <c r="D21" s="190"/>
      <c r="E21" s="191"/>
      <c r="F21" s="40"/>
      <c r="G21" s="41" t="s">
        <v>31</v>
      </c>
      <c r="H21" s="42">
        <f>H19+H20</f>
        <v>0</v>
      </c>
      <c r="I21" s="42">
        <f t="shared" ref="I21:J21" si="45">I19+I20</f>
        <v>0</v>
      </c>
      <c r="J21" s="42">
        <f t="shared" si="45"/>
        <v>0</v>
      </c>
      <c r="K21" s="43">
        <f t="shared" si="42"/>
        <v>0</v>
      </c>
      <c r="L21" s="44">
        <f>L19+L20</f>
        <v>50</v>
      </c>
      <c r="M21" s="44">
        <f t="shared" ref="M21:N21" si="46">M19+M20</f>
        <v>0</v>
      </c>
      <c r="N21" s="44">
        <f t="shared" si="46"/>
        <v>0</v>
      </c>
      <c r="O21" s="45">
        <f t="shared" ref="O21" si="47">N21+M21+L21</f>
        <v>50</v>
      </c>
      <c r="P21" s="42">
        <f>P19+P20</f>
        <v>0</v>
      </c>
      <c r="Q21" s="42">
        <f t="shared" ref="Q21:R21" si="48">Q19+Q20</f>
        <v>0</v>
      </c>
      <c r="R21" s="42">
        <f t="shared" si="48"/>
        <v>0</v>
      </c>
      <c r="S21" s="43">
        <f t="shared" si="43"/>
        <v>0</v>
      </c>
      <c r="T21" s="42">
        <f>T19+T20</f>
        <v>0</v>
      </c>
      <c r="U21" s="42">
        <f t="shared" ref="U21:V21" si="49">U19+U20</f>
        <v>0</v>
      </c>
      <c r="V21" s="42">
        <f t="shared" si="49"/>
        <v>0</v>
      </c>
      <c r="W21" s="43">
        <f t="shared" si="44"/>
        <v>0</v>
      </c>
      <c r="Y21" s="29">
        <f>A89</f>
        <v>46252</v>
      </c>
      <c r="Z21" s="30">
        <v>0</v>
      </c>
      <c r="AA21" s="30">
        <v>0</v>
      </c>
      <c r="AB21" s="31">
        <v>0</v>
      </c>
      <c r="AC21" s="32">
        <f t="shared" si="9"/>
        <v>0</v>
      </c>
      <c r="AD21" s="33">
        <f t="shared" si="0"/>
        <v>0</v>
      </c>
      <c r="AE21" s="33">
        <f t="shared" si="1"/>
        <v>0</v>
      </c>
      <c r="AF21" s="33">
        <f t="shared" si="2"/>
        <v>0</v>
      </c>
      <c r="AG21" s="33">
        <f t="shared" si="3"/>
        <v>0</v>
      </c>
      <c r="AH21" s="34">
        <f t="shared" si="10"/>
        <v>0</v>
      </c>
      <c r="AI21" s="35">
        <v>0</v>
      </c>
      <c r="AJ21" s="35">
        <v>0</v>
      </c>
      <c r="AK21" s="35">
        <v>0</v>
      </c>
      <c r="AL21" s="32">
        <f t="shared" si="11"/>
        <v>0</v>
      </c>
      <c r="AM21" s="33">
        <f t="shared" si="4"/>
        <v>0</v>
      </c>
      <c r="AN21" s="36">
        <f t="shared" si="5"/>
        <v>0</v>
      </c>
    </row>
    <row r="22" spans="1:40" s="52" customFormat="1" ht="15.6">
      <c r="A22" s="181"/>
      <c r="B22" s="192">
        <v>0</v>
      </c>
      <c r="C22" s="192">
        <v>0</v>
      </c>
      <c r="D22" s="192">
        <v>0</v>
      </c>
      <c r="E22" s="194">
        <f>D22+C22+B22</f>
        <v>0</v>
      </c>
      <c r="F22" s="47" t="s">
        <v>32</v>
      </c>
      <c r="G22" s="48" t="s">
        <v>33</v>
      </c>
      <c r="H22" s="49">
        <f>B22*0.1</f>
        <v>0</v>
      </c>
      <c r="I22" s="49">
        <f>C22*0.1</f>
        <v>0</v>
      </c>
      <c r="J22" s="49">
        <f>D22*0.15</f>
        <v>0</v>
      </c>
      <c r="K22" s="50">
        <f>J22+I22+H22</f>
        <v>0</v>
      </c>
      <c r="L22" s="51"/>
      <c r="M22" s="51"/>
      <c r="N22" s="51"/>
      <c r="O22" s="51">
        <f>N22+M22+L22</f>
        <v>0</v>
      </c>
      <c r="P22" s="49">
        <f>IF($F22="SAT",0,B22*0.02)</f>
        <v>0</v>
      </c>
      <c r="Q22" s="49">
        <f t="shared" ref="Q22:R22" si="50">IF($F22="SAT",0,C22*0.02)</f>
        <v>0</v>
      </c>
      <c r="R22" s="49">
        <f t="shared" si="50"/>
        <v>0</v>
      </c>
      <c r="S22" s="50">
        <f>R22+Q22+P22</f>
        <v>0</v>
      </c>
      <c r="T22" s="49">
        <f>B22*0.005</f>
        <v>0</v>
      </c>
      <c r="U22" s="49">
        <f>C22*0.005</f>
        <v>0</v>
      </c>
      <c r="V22" s="49">
        <f>D22*0.0075</f>
        <v>0</v>
      </c>
      <c r="W22" s="50">
        <f>V22+U22+T22</f>
        <v>0</v>
      </c>
      <c r="Y22" s="29">
        <f>A94</f>
        <v>46253</v>
      </c>
      <c r="Z22" s="30">
        <v>0</v>
      </c>
      <c r="AA22" s="30">
        <v>0</v>
      </c>
      <c r="AB22" s="31">
        <v>0</v>
      </c>
      <c r="AC22" s="32">
        <f t="shared" si="9"/>
        <v>0</v>
      </c>
      <c r="AD22" s="33">
        <f t="shared" si="0"/>
        <v>0</v>
      </c>
      <c r="AE22" s="33">
        <f t="shared" si="1"/>
        <v>0</v>
      </c>
      <c r="AF22" s="33">
        <f t="shared" si="2"/>
        <v>0</v>
      </c>
      <c r="AG22" s="33">
        <f t="shared" si="3"/>
        <v>0</v>
      </c>
      <c r="AH22" s="34">
        <f t="shared" si="10"/>
        <v>0</v>
      </c>
      <c r="AI22" s="31">
        <v>0</v>
      </c>
      <c r="AJ22" s="31">
        <v>0</v>
      </c>
      <c r="AK22" s="31">
        <v>0</v>
      </c>
      <c r="AL22" s="32">
        <f t="shared" si="11"/>
        <v>0</v>
      </c>
      <c r="AM22" s="33">
        <f t="shared" si="4"/>
        <v>0</v>
      </c>
      <c r="AN22" s="36">
        <f t="shared" si="5"/>
        <v>0</v>
      </c>
    </row>
    <row r="23" spans="1:40" s="54" customFormat="1" ht="15.6">
      <c r="A23" s="182"/>
      <c r="B23" s="193"/>
      <c r="C23" s="193"/>
      <c r="D23" s="193"/>
      <c r="E23" s="195"/>
      <c r="F23" s="53"/>
      <c r="G23" s="48" t="s">
        <v>34</v>
      </c>
      <c r="H23" s="49">
        <f>H21-H22</f>
        <v>0</v>
      </c>
      <c r="I23" s="49">
        <f t="shared" ref="I23:W23" si="51">I21-I22</f>
        <v>0</v>
      </c>
      <c r="J23" s="49">
        <f t="shared" si="51"/>
        <v>0</v>
      </c>
      <c r="K23" s="50">
        <f t="shared" si="51"/>
        <v>0</v>
      </c>
      <c r="L23" s="51">
        <f t="shared" si="51"/>
        <v>50</v>
      </c>
      <c r="M23" s="51">
        <f t="shared" si="51"/>
        <v>0</v>
      </c>
      <c r="N23" s="51">
        <f t="shared" si="51"/>
        <v>0</v>
      </c>
      <c r="O23" s="51">
        <f t="shared" si="51"/>
        <v>50</v>
      </c>
      <c r="P23" s="49">
        <f t="shared" si="51"/>
        <v>0</v>
      </c>
      <c r="Q23" s="49">
        <f t="shared" si="51"/>
        <v>0</v>
      </c>
      <c r="R23" s="49">
        <f t="shared" si="51"/>
        <v>0</v>
      </c>
      <c r="S23" s="50">
        <f t="shared" si="51"/>
        <v>0</v>
      </c>
      <c r="T23" s="49">
        <f t="shared" si="51"/>
        <v>0</v>
      </c>
      <c r="U23" s="49">
        <f t="shared" si="51"/>
        <v>0</v>
      </c>
      <c r="V23" s="49">
        <f t="shared" si="51"/>
        <v>0</v>
      </c>
      <c r="W23" s="50">
        <f t="shared" si="51"/>
        <v>0</v>
      </c>
      <c r="Y23" s="29">
        <f>A99</f>
        <v>46254</v>
      </c>
      <c r="Z23" s="30">
        <v>0</v>
      </c>
      <c r="AA23" s="30">
        <v>0</v>
      </c>
      <c r="AB23" s="31">
        <v>0</v>
      </c>
      <c r="AC23" s="32">
        <f t="shared" si="9"/>
        <v>0</v>
      </c>
      <c r="AD23" s="33">
        <f t="shared" si="0"/>
        <v>0</v>
      </c>
      <c r="AE23" s="33">
        <f t="shared" si="1"/>
        <v>0</v>
      </c>
      <c r="AF23" s="33">
        <f t="shared" si="2"/>
        <v>0</v>
      </c>
      <c r="AG23" s="33">
        <f t="shared" si="3"/>
        <v>0</v>
      </c>
      <c r="AH23" s="34">
        <f t="shared" si="10"/>
        <v>0</v>
      </c>
      <c r="AI23" s="35">
        <v>0</v>
      </c>
      <c r="AJ23" s="35">
        <v>0</v>
      </c>
      <c r="AK23" s="35">
        <v>0</v>
      </c>
      <c r="AL23" s="32">
        <f t="shared" si="11"/>
        <v>0</v>
      </c>
      <c r="AM23" s="33">
        <f t="shared" si="4"/>
        <v>0</v>
      </c>
      <c r="AN23" s="36">
        <f t="shared" si="5"/>
        <v>0</v>
      </c>
    </row>
    <row r="24" spans="1:40" ht="15.6">
      <c r="A24" s="180">
        <v>46239</v>
      </c>
      <c r="B24" s="183"/>
      <c r="C24" s="184"/>
      <c r="D24" s="184"/>
      <c r="E24" s="185"/>
      <c r="F24" s="23"/>
      <c r="G24" s="24" t="s">
        <v>29</v>
      </c>
      <c r="H24" s="55">
        <f>H21-H22</f>
        <v>0</v>
      </c>
      <c r="I24" s="55">
        <f t="shared" ref="I24:W24" si="52">I21-I22</f>
        <v>0</v>
      </c>
      <c r="J24" s="55">
        <f t="shared" si="52"/>
        <v>0</v>
      </c>
      <c r="K24" s="26">
        <f t="shared" si="52"/>
        <v>0</v>
      </c>
      <c r="L24" s="55">
        <f t="shared" si="52"/>
        <v>50</v>
      </c>
      <c r="M24" s="55">
        <f t="shared" si="52"/>
        <v>0</v>
      </c>
      <c r="N24" s="55">
        <f t="shared" si="52"/>
        <v>0</v>
      </c>
      <c r="O24" s="55">
        <f t="shared" si="52"/>
        <v>50</v>
      </c>
      <c r="P24" s="55">
        <f t="shared" si="52"/>
        <v>0</v>
      </c>
      <c r="Q24" s="55">
        <f t="shared" si="52"/>
        <v>0</v>
      </c>
      <c r="R24" s="55">
        <f t="shared" si="52"/>
        <v>0</v>
      </c>
      <c r="S24" s="26">
        <f t="shared" si="52"/>
        <v>0</v>
      </c>
      <c r="T24" s="55">
        <f t="shared" si="52"/>
        <v>0</v>
      </c>
      <c r="U24" s="55">
        <f t="shared" si="52"/>
        <v>0</v>
      </c>
      <c r="V24" s="55">
        <f t="shared" si="52"/>
        <v>0</v>
      </c>
      <c r="W24" s="26">
        <f t="shared" si="52"/>
        <v>0</v>
      </c>
      <c r="Y24" s="29">
        <f>A104</f>
        <v>46255</v>
      </c>
      <c r="Z24" s="30">
        <v>0</v>
      </c>
      <c r="AA24" s="30">
        <v>0</v>
      </c>
      <c r="AB24" s="31">
        <v>0</v>
      </c>
      <c r="AC24" s="32">
        <f t="shared" si="9"/>
        <v>0</v>
      </c>
      <c r="AD24" s="33">
        <f t="shared" si="0"/>
        <v>0</v>
      </c>
      <c r="AE24" s="33">
        <f t="shared" si="1"/>
        <v>0</v>
      </c>
      <c r="AF24" s="33">
        <f t="shared" si="2"/>
        <v>0</v>
      </c>
      <c r="AG24" s="33">
        <f t="shared" si="3"/>
        <v>0</v>
      </c>
      <c r="AH24" s="34">
        <f t="shared" si="10"/>
        <v>0</v>
      </c>
      <c r="AI24" s="35">
        <v>0</v>
      </c>
      <c r="AJ24" s="35">
        <v>0</v>
      </c>
      <c r="AK24" s="35">
        <v>0</v>
      </c>
      <c r="AL24" s="32">
        <f t="shared" si="11"/>
        <v>0</v>
      </c>
      <c r="AM24" s="33">
        <f t="shared" si="4"/>
        <v>0</v>
      </c>
      <c r="AN24" s="36">
        <f t="shared" si="5"/>
        <v>0</v>
      </c>
    </row>
    <row r="25" spans="1:40" ht="15.6">
      <c r="A25" s="181"/>
      <c r="B25" s="186"/>
      <c r="C25" s="187"/>
      <c r="D25" s="187"/>
      <c r="E25" s="188"/>
      <c r="F25" s="37"/>
      <c r="G25" s="24" t="s">
        <v>30</v>
      </c>
      <c r="H25" s="38">
        <v>0</v>
      </c>
      <c r="I25" s="38">
        <v>0</v>
      </c>
      <c r="J25" s="38">
        <v>0</v>
      </c>
      <c r="K25" s="26">
        <f t="shared" ref="K25:K26" si="53">J25+I25+H25</f>
        <v>0</v>
      </c>
      <c r="L25" s="39">
        <v>0</v>
      </c>
      <c r="M25" s="39">
        <v>0</v>
      </c>
      <c r="N25" s="39">
        <v>0</v>
      </c>
      <c r="O25" s="27">
        <v>2</v>
      </c>
      <c r="P25" s="38">
        <v>0</v>
      </c>
      <c r="Q25" s="38">
        <v>0</v>
      </c>
      <c r="R25" s="38">
        <v>0</v>
      </c>
      <c r="S25" s="26">
        <f t="shared" ref="S25:S26" si="54">R25+Q25+P25</f>
        <v>0</v>
      </c>
      <c r="T25" s="38">
        <v>0</v>
      </c>
      <c r="U25" s="38">
        <v>0</v>
      </c>
      <c r="V25" s="38">
        <v>0</v>
      </c>
      <c r="W25" s="26">
        <f t="shared" ref="W25:W26" si="55">V25+U25+T25</f>
        <v>0</v>
      </c>
      <c r="Y25" s="29">
        <f>A109</f>
        <v>46256</v>
      </c>
      <c r="Z25" s="30">
        <v>0</v>
      </c>
      <c r="AA25" s="30">
        <v>0</v>
      </c>
      <c r="AB25" s="31">
        <v>0</v>
      </c>
      <c r="AC25" s="32">
        <f t="shared" si="9"/>
        <v>0</v>
      </c>
      <c r="AD25" s="33">
        <f t="shared" si="0"/>
        <v>0</v>
      </c>
      <c r="AE25" s="33">
        <f t="shared" si="1"/>
        <v>0</v>
      </c>
      <c r="AF25" s="33">
        <f t="shared" si="2"/>
        <v>0</v>
      </c>
      <c r="AG25" s="33">
        <f t="shared" si="3"/>
        <v>0</v>
      </c>
      <c r="AH25" s="34">
        <f t="shared" si="10"/>
        <v>0</v>
      </c>
      <c r="AI25" s="35">
        <v>0</v>
      </c>
      <c r="AJ25" s="35">
        <v>0</v>
      </c>
      <c r="AK25" s="35">
        <v>0</v>
      </c>
      <c r="AL25" s="32">
        <f t="shared" si="11"/>
        <v>0</v>
      </c>
      <c r="AM25" s="33">
        <f t="shared" si="4"/>
        <v>0</v>
      </c>
      <c r="AN25" s="36">
        <f t="shared" si="5"/>
        <v>0</v>
      </c>
    </row>
    <row r="26" spans="1:40" s="46" customFormat="1" ht="15.6">
      <c r="A26" s="181"/>
      <c r="B26" s="189"/>
      <c r="C26" s="190"/>
      <c r="D26" s="190"/>
      <c r="E26" s="191"/>
      <c r="F26" s="40"/>
      <c r="G26" s="41" t="s">
        <v>31</v>
      </c>
      <c r="H26" s="42">
        <f>H24+H25</f>
        <v>0</v>
      </c>
      <c r="I26" s="42">
        <f t="shared" ref="I26:J26" si="56">I24+I25</f>
        <v>0</v>
      </c>
      <c r="J26" s="42">
        <f t="shared" si="56"/>
        <v>0</v>
      </c>
      <c r="K26" s="43">
        <f t="shared" si="53"/>
        <v>0</v>
      </c>
      <c r="L26" s="44">
        <f>L24+L25</f>
        <v>50</v>
      </c>
      <c r="M26" s="44">
        <f t="shared" ref="M26:N26" si="57">M24+M25</f>
        <v>0</v>
      </c>
      <c r="N26" s="44">
        <f t="shared" si="57"/>
        <v>0</v>
      </c>
      <c r="O26" s="45">
        <f t="shared" ref="O26" si="58">N26+M26+L26</f>
        <v>50</v>
      </c>
      <c r="P26" s="42">
        <f>P24+P25</f>
        <v>0</v>
      </c>
      <c r="Q26" s="42">
        <f t="shared" ref="Q26:R26" si="59">Q24+Q25</f>
        <v>0</v>
      </c>
      <c r="R26" s="42">
        <f t="shared" si="59"/>
        <v>0</v>
      </c>
      <c r="S26" s="43">
        <f t="shared" si="54"/>
        <v>0</v>
      </c>
      <c r="T26" s="42">
        <f>T24+T25</f>
        <v>0</v>
      </c>
      <c r="U26" s="42">
        <f t="shared" ref="U26:V26" si="60">U24+U25</f>
        <v>0</v>
      </c>
      <c r="V26" s="42">
        <f t="shared" si="60"/>
        <v>0</v>
      </c>
      <c r="W26" s="43">
        <f t="shared" si="55"/>
        <v>0</v>
      </c>
      <c r="Y26" s="29">
        <f>A114</f>
        <v>46257</v>
      </c>
      <c r="Z26" s="30">
        <v>0</v>
      </c>
      <c r="AA26" s="30">
        <v>0</v>
      </c>
      <c r="AB26" s="56">
        <v>0</v>
      </c>
      <c r="AC26" s="32">
        <f t="shared" si="9"/>
        <v>0</v>
      </c>
      <c r="AD26" s="33">
        <f t="shared" si="0"/>
        <v>0</v>
      </c>
      <c r="AE26" s="33">
        <f t="shared" si="1"/>
        <v>0</v>
      </c>
      <c r="AF26" s="33">
        <f t="shared" si="2"/>
        <v>0</v>
      </c>
      <c r="AG26" s="33">
        <f t="shared" si="3"/>
        <v>0</v>
      </c>
      <c r="AH26" s="34">
        <f t="shared" si="10"/>
        <v>0</v>
      </c>
      <c r="AI26" s="35">
        <v>0</v>
      </c>
      <c r="AJ26" s="35">
        <v>0</v>
      </c>
      <c r="AK26" s="35">
        <v>0</v>
      </c>
      <c r="AL26" s="32">
        <f t="shared" si="11"/>
        <v>0</v>
      </c>
      <c r="AM26" s="33">
        <f t="shared" si="4"/>
        <v>0</v>
      </c>
      <c r="AN26" s="36">
        <f t="shared" si="5"/>
        <v>0</v>
      </c>
    </row>
    <row r="27" spans="1:40" s="52" customFormat="1" ht="15.6">
      <c r="A27" s="181"/>
      <c r="B27" s="192">
        <v>0</v>
      </c>
      <c r="C27" s="192">
        <v>0</v>
      </c>
      <c r="D27" s="192">
        <v>0</v>
      </c>
      <c r="E27" s="194">
        <f>D27+C27+B27</f>
        <v>0</v>
      </c>
      <c r="F27" s="47" t="s">
        <v>32</v>
      </c>
      <c r="G27" s="48" t="s">
        <v>33</v>
      </c>
      <c r="H27" s="49">
        <f>B27*0.1</f>
        <v>0</v>
      </c>
      <c r="I27" s="49">
        <f>C27*0.1</f>
        <v>0</v>
      </c>
      <c r="J27" s="49">
        <f>D27*0.15</f>
        <v>0</v>
      </c>
      <c r="K27" s="50">
        <f>J27+I27+H27</f>
        <v>0</v>
      </c>
      <c r="L27" s="51"/>
      <c r="M27" s="51"/>
      <c r="N27" s="51"/>
      <c r="O27" s="51">
        <f>N27+M27+L27</f>
        <v>0</v>
      </c>
      <c r="P27" s="49">
        <f>IF($F27="SAT",0,B27*0.02)</f>
        <v>0</v>
      </c>
      <c r="Q27" s="49">
        <f t="shared" ref="Q27:R27" si="61">IF($F27="SAT",0,C27*0.02)</f>
        <v>0</v>
      </c>
      <c r="R27" s="49">
        <f t="shared" si="61"/>
        <v>0</v>
      </c>
      <c r="S27" s="50">
        <f>R27+Q27+P27</f>
        <v>0</v>
      </c>
      <c r="T27" s="49">
        <f>B27*0.005</f>
        <v>0</v>
      </c>
      <c r="U27" s="49">
        <f>C27*0.005</f>
        <v>0</v>
      </c>
      <c r="V27" s="49">
        <f>D27*0.0075</f>
        <v>0</v>
      </c>
      <c r="W27" s="50">
        <f>V27+U27+T27</f>
        <v>0</v>
      </c>
      <c r="Y27" s="29">
        <f>A119</f>
        <v>46258</v>
      </c>
      <c r="Z27" s="30">
        <v>0</v>
      </c>
      <c r="AA27" s="30">
        <v>0</v>
      </c>
      <c r="AB27" s="31">
        <v>0</v>
      </c>
      <c r="AC27" s="32">
        <f t="shared" si="9"/>
        <v>0</v>
      </c>
      <c r="AD27" s="33">
        <f t="shared" si="0"/>
        <v>0</v>
      </c>
      <c r="AE27" s="33">
        <f t="shared" si="1"/>
        <v>0</v>
      </c>
      <c r="AF27" s="33">
        <f t="shared" si="2"/>
        <v>0</v>
      </c>
      <c r="AG27" s="33">
        <f t="shared" si="3"/>
        <v>0</v>
      </c>
      <c r="AH27" s="34">
        <f t="shared" si="10"/>
        <v>0</v>
      </c>
      <c r="AI27" s="31">
        <v>0</v>
      </c>
      <c r="AJ27" s="31">
        <v>0</v>
      </c>
      <c r="AK27" s="31">
        <v>0</v>
      </c>
      <c r="AL27" s="32">
        <f t="shared" si="11"/>
        <v>0</v>
      </c>
      <c r="AM27" s="33">
        <f t="shared" si="4"/>
        <v>0</v>
      </c>
      <c r="AN27" s="36">
        <f t="shared" si="5"/>
        <v>0</v>
      </c>
    </row>
    <row r="28" spans="1:40" s="54" customFormat="1" ht="15.6">
      <c r="A28" s="182"/>
      <c r="B28" s="193"/>
      <c r="C28" s="193"/>
      <c r="D28" s="193"/>
      <c r="E28" s="195"/>
      <c r="F28" s="53"/>
      <c r="G28" s="48" t="s">
        <v>34</v>
      </c>
      <c r="H28" s="49">
        <f>H26-H27</f>
        <v>0</v>
      </c>
      <c r="I28" s="49">
        <f t="shared" ref="I28:W28" si="62">I26-I27</f>
        <v>0</v>
      </c>
      <c r="J28" s="49">
        <f t="shared" si="62"/>
        <v>0</v>
      </c>
      <c r="K28" s="50">
        <f t="shared" si="62"/>
        <v>0</v>
      </c>
      <c r="L28" s="51">
        <f t="shared" si="62"/>
        <v>50</v>
      </c>
      <c r="M28" s="51">
        <f t="shared" si="62"/>
        <v>0</v>
      </c>
      <c r="N28" s="51">
        <f t="shared" si="62"/>
        <v>0</v>
      </c>
      <c r="O28" s="51">
        <f t="shared" si="62"/>
        <v>50</v>
      </c>
      <c r="P28" s="49">
        <f t="shared" si="62"/>
        <v>0</v>
      </c>
      <c r="Q28" s="49">
        <f t="shared" si="62"/>
        <v>0</v>
      </c>
      <c r="R28" s="49">
        <f t="shared" si="62"/>
        <v>0</v>
      </c>
      <c r="S28" s="50">
        <f t="shared" si="62"/>
        <v>0</v>
      </c>
      <c r="T28" s="49">
        <f t="shared" si="62"/>
        <v>0</v>
      </c>
      <c r="U28" s="49">
        <f t="shared" si="62"/>
        <v>0</v>
      </c>
      <c r="V28" s="49">
        <f t="shared" si="62"/>
        <v>0</v>
      </c>
      <c r="W28" s="50">
        <f t="shared" si="62"/>
        <v>0</v>
      </c>
      <c r="Y28" s="29">
        <f>A124</f>
        <v>46259</v>
      </c>
      <c r="Z28" s="30">
        <v>0</v>
      </c>
      <c r="AA28" s="30">
        <v>0</v>
      </c>
      <c r="AB28" s="31">
        <v>0</v>
      </c>
      <c r="AC28" s="32">
        <f t="shared" si="9"/>
        <v>0</v>
      </c>
      <c r="AD28" s="33">
        <f t="shared" si="0"/>
        <v>0</v>
      </c>
      <c r="AE28" s="33">
        <f t="shared" si="1"/>
        <v>0</v>
      </c>
      <c r="AF28" s="33">
        <f t="shared" si="2"/>
        <v>0</v>
      </c>
      <c r="AG28" s="33">
        <f t="shared" si="3"/>
        <v>0</v>
      </c>
      <c r="AH28" s="34">
        <f t="shared" si="10"/>
        <v>0</v>
      </c>
      <c r="AI28" s="35">
        <v>0</v>
      </c>
      <c r="AJ28" s="35">
        <v>0</v>
      </c>
      <c r="AK28" s="35">
        <v>0</v>
      </c>
      <c r="AL28" s="32">
        <f t="shared" si="11"/>
        <v>0</v>
      </c>
      <c r="AM28" s="33">
        <f t="shared" si="4"/>
        <v>0</v>
      </c>
      <c r="AN28" s="36">
        <f t="shared" si="5"/>
        <v>0</v>
      </c>
    </row>
    <row r="29" spans="1:40" ht="15.6">
      <c r="A29" s="180">
        <v>46240</v>
      </c>
      <c r="B29" s="183"/>
      <c r="C29" s="184"/>
      <c r="D29" s="184"/>
      <c r="E29" s="185"/>
      <c r="F29" s="23"/>
      <c r="G29" s="24" t="s">
        <v>29</v>
      </c>
      <c r="H29" s="55">
        <f>H26-H27</f>
        <v>0</v>
      </c>
      <c r="I29" s="55">
        <f t="shared" ref="I29:W29" si="63">I26-I27</f>
        <v>0</v>
      </c>
      <c r="J29" s="55">
        <f t="shared" si="63"/>
        <v>0</v>
      </c>
      <c r="K29" s="26">
        <f t="shared" si="63"/>
        <v>0</v>
      </c>
      <c r="L29" s="55">
        <f t="shared" si="63"/>
        <v>50</v>
      </c>
      <c r="M29" s="55">
        <f t="shared" si="63"/>
        <v>0</v>
      </c>
      <c r="N29" s="55">
        <f t="shared" si="63"/>
        <v>0</v>
      </c>
      <c r="O29" s="55">
        <f t="shared" si="63"/>
        <v>50</v>
      </c>
      <c r="P29" s="55">
        <f t="shared" si="63"/>
        <v>0</v>
      </c>
      <c r="Q29" s="55">
        <f t="shared" si="63"/>
        <v>0</v>
      </c>
      <c r="R29" s="55">
        <f t="shared" si="63"/>
        <v>0</v>
      </c>
      <c r="S29" s="26">
        <f t="shared" si="63"/>
        <v>0</v>
      </c>
      <c r="T29" s="55">
        <f t="shared" si="63"/>
        <v>0</v>
      </c>
      <c r="U29" s="55">
        <f t="shared" si="63"/>
        <v>0</v>
      </c>
      <c r="V29" s="55">
        <f t="shared" si="63"/>
        <v>0</v>
      </c>
      <c r="W29" s="26">
        <f t="shared" si="63"/>
        <v>0</v>
      </c>
      <c r="Y29" s="29">
        <f>A129</f>
        <v>46260</v>
      </c>
      <c r="Z29" s="30">
        <v>0</v>
      </c>
      <c r="AA29" s="30">
        <v>0</v>
      </c>
      <c r="AB29" s="31">
        <v>0</v>
      </c>
      <c r="AC29" s="32">
        <f t="shared" si="9"/>
        <v>0</v>
      </c>
      <c r="AD29" s="33">
        <f t="shared" si="0"/>
        <v>0</v>
      </c>
      <c r="AE29" s="33">
        <f t="shared" si="1"/>
        <v>0</v>
      </c>
      <c r="AF29" s="33">
        <f t="shared" si="2"/>
        <v>0</v>
      </c>
      <c r="AG29" s="33">
        <f t="shared" si="3"/>
        <v>0</v>
      </c>
      <c r="AH29" s="34">
        <f t="shared" si="10"/>
        <v>0</v>
      </c>
      <c r="AI29" s="35">
        <v>0</v>
      </c>
      <c r="AJ29" s="35">
        <v>0</v>
      </c>
      <c r="AK29" s="35">
        <v>0</v>
      </c>
      <c r="AL29" s="32">
        <f t="shared" si="11"/>
        <v>0</v>
      </c>
      <c r="AM29" s="33">
        <f t="shared" si="4"/>
        <v>0</v>
      </c>
      <c r="AN29" s="36">
        <f t="shared" si="5"/>
        <v>0</v>
      </c>
    </row>
    <row r="30" spans="1:40" ht="15.6">
      <c r="A30" s="181"/>
      <c r="B30" s="186"/>
      <c r="C30" s="187"/>
      <c r="D30" s="187"/>
      <c r="E30" s="188"/>
      <c r="F30" s="37"/>
      <c r="G30" s="24" t="s">
        <v>30</v>
      </c>
      <c r="H30" s="38">
        <v>0</v>
      </c>
      <c r="I30" s="38">
        <v>0</v>
      </c>
      <c r="J30" s="38">
        <v>0</v>
      </c>
      <c r="K30" s="26">
        <f t="shared" ref="K30:K31" si="64">J30+I30+H30</f>
        <v>0</v>
      </c>
      <c r="L30" s="39">
        <v>0</v>
      </c>
      <c r="M30" s="39">
        <v>0</v>
      </c>
      <c r="N30" s="39">
        <v>0</v>
      </c>
      <c r="O30" s="27">
        <v>2</v>
      </c>
      <c r="P30" s="38">
        <v>0</v>
      </c>
      <c r="Q30" s="38">
        <v>0</v>
      </c>
      <c r="R30" s="38">
        <v>0</v>
      </c>
      <c r="S30" s="26">
        <f t="shared" ref="S30:S31" si="65">R30+Q30+P30</f>
        <v>0</v>
      </c>
      <c r="T30" s="38">
        <v>0</v>
      </c>
      <c r="U30" s="38">
        <v>0</v>
      </c>
      <c r="V30" s="38">
        <v>0</v>
      </c>
      <c r="W30" s="26">
        <f t="shared" ref="W30:W31" si="66">V30+U30+T30</f>
        <v>0</v>
      </c>
      <c r="Y30" s="29">
        <f>A134</f>
        <v>46261</v>
      </c>
      <c r="Z30" s="30">
        <v>0</v>
      </c>
      <c r="AA30" s="30">
        <v>0</v>
      </c>
      <c r="AB30" s="31">
        <v>0</v>
      </c>
      <c r="AC30" s="32">
        <f t="shared" si="9"/>
        <v>0</v>
      </c>
      <c r="AD30" s="33">
        <f t="shared" si="0"/>
        <v>0</v>
      </c>
      <c r="AE30" s="33">
        <f t="shared" si="1"/>
        <v>0</v>
      </c>
      <c r="AF30" s="33">
        <f t="shared" si="2"/>
        <v>0</v>
      </c>
      <c r="AG30" s="33">
        <f t="shared" si="3"/>
        <v>0</v>
      </c>
      <c r="AH30" s="34">
        <f t="shared" si="10"/>
        <v>0</v>
      </c>
      <c r="AI30" s="35">
        <v>0</v>
      </c>
      <c r="AJ30" s="35">
        <v>0</v>
      </c>
      <c r="AK30" s="35">
        <v>0</v>
      </c>
      <c r="AL30" s="32">
        <f t="shared" si="11"/>
        <v>0</v>
      </c>
      <c r="AM30" s="33">
        <f t="shared" si="4"/>
        <v>0</v>
      </c>
      <c r="AN30" s="36">
        <f t="shared" si="5"/>
        <v>0</v>
      </c>
    </row>
    <row r="31" spans="1:40" s="46" customFormat="1" ht="15.6">
      <c r="A31" s="181"/>
      <c r="B31" s="189"/>
      <c r="C31" s="190"/>
      <c r="D31" s="190"/>
      <c r="E31" s="191"/>
      <c r="F31" s="40"/>
      <c r="G31" s="41" t="s">
        <v>31</v>
      </c>
      <c r="H31" s="42">
        <f>H29+H30</f>
        <v>0</v>
      </c>
      <c r="I31" s="42">
        <f t="shared" ref="I31:J31" si="67">I29+I30</f>
        <v>0</v>
      </c>
      <c r="J31" s="42">
        <f t="shared" si="67"/>
        <v>0</v>
      </c>
      <c r="K31" s="43">
        <f t="shared" si="64"/>
        <v>0</v>
      </c>
      <c r="L31" s="44">
        <f>L29+L30</f>
        <v>50</v>
      </c>
      <c r="M31" s="44">
        <f t="shared" ref="M31:N31" si="68">M29+M30</f>
        <v>0</v>
      </c>
      <c r="N31" s="44">
        <f t="shared" si="68"/>
        <v>0</v>
      </c>
      <c r="O31" s="45">
        <f t="shared" ref="O31" si="69">N31+M31+L31</f>
        <v>50</v>
      </c>
      <c r="P31" s="42">
        <f>P29+P30</f>
        <v>0</v>
      </c>
      <c r="Q31" s="42">
        <f t="shared" ref="Q31:R31" si="70">Q29+Q30</f>
        <v>0</v>
      </c>
      <c r="R31" s="42">
        <f t="shared" si="70"/>
        <v>0</v>
      </c>
      <c r="S31" s="43">
        <f t="shared" si="65"/>
        <v>0</v>
      </c>
      <c r="T31" s="42">
        <f>T29+T30</f>
        <v>0</v>
      </c>
      <c r="U31" s="42">
        <f t="shared" ref="U31:V31" si="71">U29+U30</f>
        <v>0</v>
      </c>
      <c r="V31" s="42">
        <f t="shared" si="71"/>
        <v>0</v>
      </c>
      <c r="W31" s="43">
        <f t="shared" si="66"/>
        <v>0</v>
      </c>
      <c r="Y31" s="29">
        <f>A139</f>
        <v>46262</v>
      </c>
      <c r="Z31" s="30">
        <v>0</v>
      </c>
      <c r="AA31" s="30">
        <v>0</v>
      </c>
      <c r="AB31" s="31">
        <v>0</v>
      </c>
      <c r="AC31" s="32">
        <f t="shared" si="9"/>
        <v>0</v>
      </c>
      <c r="AD31" s="33">
        <f t="shared" si="0"/>
        <v>0</v>
      </c>
      <c r="AE31" s="33">
        <f t="shared" si="1"/>
        <v>0</v>
      </c>
      <c r="AF31" s="33">
        <f t="shared" si="2"/>
        <v>0</v>
      </c>
      <c r="AG31" s="33">
        <f t="shared" si="3"/>
        <v>0</v>
      </c>
      <c r="AH31" s="34">
        <f t="shared" si="10"/>
        <v>0</v>
      </c>
      <c r="AI31" s="35">
        <v>0</v>
      </c>
      <c r="AJ31" s="35">
        <v>0</v>
      </c>
      <c r="AK31" s="35">
        <v>0</v>
      </c>
      <c r="AL31" s="32">
        <f t="shared" si="11"/>
        <v>0</v>
      </c>
      <c r="AM31" s="33">
        <f t="shared" si="4"/>
        <v>0</v>
      </c>
      <c r="AN31" s="36">
        <f t="shared" si="5"/>
        <v>0</v>
      </c>
    </row>
    <row r="32" spans="1:40" s="52" customFormat="1" ht="15.6">
      <c r="A32" s="181"/>
      <c r="B32" s="192">
        <v>0</v>
      </c>
      <c r="C32" s="192">
        <v>0</v>
      </c>
      <c r="D32" s="192">
        <v>0</v>
      </c>
      <c r="E32" s="194">
        <f>D32+C32+B32</f>
        <v>0</v>
      </c>
      <c r="F32" s="47" t="s">
        <v>32</v>
      </c>
      <c r="G32" s="48" t="s">
        <v>33</v>
      </c>
      <c r="H32" s="49">
        <f>B32*0.1</f>
        <v>0</v>
      </c>
      <c r="I32" s="49">
        <f>C32*0.1</f>
        <v>0</v>
      </c>
      <c r="J32" s="49">
        <f>D32*0.15</f>
        <v>0</v>
      </c>
      <c r="K32" s="50">
        <f>J32+I32+H32</f>
        <v>0</v>
      </c>
      <c r="L32" s="51"/>
      <c r="M32" s="51"/>
      <c r="N32" s="51"/>
      <c r="O32" s="51">
        <f>N32+M32+L32</f>
        <v>0</v>
      </c>
      <c r="P32" s="49">
        <f>IF($F32="SAT",0,B32*0.02)</f>
        <v>0</v>
      </c>
      <c r="Q32" s="49">
        <f t="shared" ref="Q32:R32" si="72">IF($F32="SAT",0,C32*0.02)</f>
        <v>0</v>
      </c>
      <c r="R32" s="49">
        <f t="shared" si="72"/>
        <v>0</v>
      </c>
      <c r="S32" s="50">
        <f>R32+Q32+P32</f>
        <v>0</v>
      </c>
      <c r="T32" s="49">
        <f>B32*0.005</f>
        <v>0</v>
      </c>
      <c r="U32" s="49">
        <f>C32*0.005</f>
        <v>0</v>
      </c>
      <c r="V32" s="49">
        <f>D32*0.0075</f>
        <v>0</v>
      </c>
      <c r="W32" s="50">
        <f>V32+U32+T32</f>
        <v>0</v>
      </c>
      <c r="Y32" s="29">
        <f>A144</f>
        <v>46263</v>
      </c>
      <c r="Z32" s="30">
        <v>0</v>
      </c>
      <c r="AA32" s="30">
        <v>0</v>
      </c>
      <c r="AB32" s="31">
        <v>0</v>
      </c>
      <c r="AC32" s="32">
        <f t="shared" si="9"/>
        <v>0</v>
      </c>
      <c r="AD32" s="33">
        <f t="shared" si="0"/>
        <v>0</v>
      </c>
      <c r="AE32" s="33">
        <f t="shared" si="1"/>
        <v>0</v>
      </c>
      <c r="AF32" s="33">
        <f t="shared" si="2"/>
        <v>0</v>
      </c>
      <c r="AG32" s="33">
        <f t="shared" si="3"/>
        <v>0</v>
      </c>
      <c r="AH32" s="34">
        <f t="shared" si="10"/>
        <v>0</v>
      </c>
      <c r="AI32" s="31">
        <v>0</v>
      </c>
      <c r="AJ32" s="31">
        <v>0</v>
      </c>
      <c r="AK32" s="31">
        <v>0</v>
      </c>
      <c r="AL32" s="32">
        <f t="shared" si="11"/>
        <v>0</v>
      </c>
      <c r="AM32" s="33">
        <f t="shared" si="4"/>
        <v>0</v>
      </c>
      <c r="AN32" s="36">
        <f t="shared" si="5"/>
        <v>0</v>
      </c>
    </row>
    <row r="33" spans="1:43" s="54" customFormat="1" ht="16.8" customHeight="1">
      <c r="A33" s="182"/>
      <c r="B33" s="193"/>
      <c r="C33" s="193"/>
      <c r="D33" s="193"/>
      <c r="E33" s="195"/>
      <c r="F33" s="53"/>
      <c r="G33" s="48" t="s">
        <v>34</v>
      </c>
      <c r="H33" s="49">
        <f>H31-H32</f>
        <v>0</v>
      </c>
      <c r="I33" s="49">
        <f t="shared" ref="I33:W33" si="73">I31-I32</f>
        <v>0</v>
      </c>
      <c r="J33" s="49">
        <f t="shared" si="73"/>
        <v>0</v>
      </c>
      <c r="K33" s="50">
        <f t="shared" si="73"/>
        <v>0</v>
      </c>
      <c r="L33" s="51">
        <f t="shared" si="73"/>
        <v>50</v>
      </c>
      <c r="M33" s="51">
        <f t="shared" si="73"/>
        <v>0</v>
      </c>
      <c r="N33" s="51">
        <f t="shared" si="73"/>
        <v>0</v>
      </c>
      <c r="O33" s="51">
        <f t="shared" si="73"/>
        <v>50</v>
      </c>
      <c r="P33" s="49">
        <f t="shared" si="73"/>
        <v>0</v>
      </c>
      <c r="Q33" s="49">
        <f t="shared" si="73"/>
        <v>0</v>
      </c>
      <c r="R33" s="49">
        <f t="shared" si="73"/>
        <v>0</v>
      </c>
      <c r="S33" s="50">
        <f t="shared" si="73"/>
        <v>0</v>
      </c>
      <c r="T33" s="49">
        <f t="shared" si="73"/>
        <v>0</v>
      </c>
      <c r="U33" s="49">
        <f t="shared" si="73"/>
        <v>0</v>
      </c>
      <c r="V33" s="49">
        <f t="shared" si="73"/>
        <v>0</v>
      </c>
      <c r="W33" s="50">
        <f t="shared" si="73"/>
        <v>0</v>
      </c>
      <c r="Y33" s="29">
        <f>A149</f>
        <v>46264</v>
      </c>
      <c r="Z33" s="30">
        <v>0</v>
      </c>
      <c r="AA33" s="30">
        <v>0</v>
      </c>
      <c r="AB33" s="31">
        <v>0</v>
      </c>
      <c r="AC33" s="32">
        <f t="shared" si="9"/>
        <v>0</v>
      </c>
      <c r="AD33" s="33">
        <f t="shared" si="0"/>
        <v>0</v>
      </c>
      <c r="AE33" s="33">
        <f t="shared" si="1"/>
        <v>0</v>
      </c>
      <c r="AF33" s="33">
        <f t="shared" si="2"/>
        <v>0</v>
      </c>
      <c r="AG33" s="33">
        <f t="shared" si="3"/>
        <v>0</v>
      </c>
      <c r="AH33" s="34">
        <f t="shared" si="10"/>
        <v>0</v>
      </c>
      <c r="AI33" s="35">
        <v>0</v>
      </c>
      <c r="AJ33" s="35">
        <v>0</v>
      </c>
      <c r="AK33" s="35">
        <v>0</v>
      </c>
      <c r="AL33" s="32">
        <f t="shared" si="11"/>
        <v>0</v>
      </c>
      <c r="AM33" s="33">
        <f t="shared" si="4"/>
        <v>0</v>
      </c>
      <c r="AN33" s="36">
        <f t="shared" si="5"/>
        <v>0</v>
      </c>
    </row>
    <row r="34" spans="1:43" ht="16.8" customHeight="1">
      <c r="A34" s="180">
        <v>46241</v>
      </c>
      <c r="B34" s="183"/>
      <c r="C34" s="184"/>
      <c r="D34" s="184"/>
      <c r="E34" s="185"/>
      <c r="F34" s="23"/>
      <c r="G34" s="24" t="s">
        <v>29</v>
      </c>
      <c r="H34" s="55">
        <f>H31-H32</f>
        <v>0</v>
      </c>
      <c r="I34" s="55">
        <f t="shared" ref="I34:W34" si="74">I31-I32</f>
        <v>0</v>
      </c>
      <c r="J34" s="55">
        <f t="shared" si="74"/>
        <v>0</v>
      </c>
      <c r="K34" s="26">
        <f t="shared" si="74"/>
        <v>0</v>
      </c>
      <c r="L34" s="55">
        <f t="shared" si="74"/>
        <v>50</v>
      </c>
      <c r="M34" s="55">
        <f t="shared" si="74"/>
        <v>0</v>
      </c>
      <c r="N34" s="55">
        <f t="shared" si="74"/>
        <v>0</v>
      </c>
      <c r="O34" s="55">
        <f t="shared" si="74"/>
        <v>50</v>
      </c>
      <c r="P34" s="55">
        <f t="shared" si="74"/>
        <v>0</v>
      </c>
      <c r="Q34" s="55">
        <f t="shared" si="74"/>
        <v>0</v>
      </c>
      <c r="R34" s="55">
        <f t="shared" si="74"/>
        <v>0</v>
      </c>
      <c r="S34" s="26">
        <f t="shared" si="74"/>
        <v>0</v>
      </c>
      <c r="T34" s="55">
        <f t="shared" si="74"/>
        <v>0</v>
      </c>
      <c r="U34" s="55">
        <f t="shared" si="74"/>
        <v>0</v>
      </c>
      <c r="V34" s="55">
        <f t="shared" si="74"/>
        <v>0</v>
      </c>
      <c r="W34" s="26">
        <f t="shared" si="74"/>
        <v>0</v>
      </c>
      <c r="Y34" s="29">
        <f>A154</f>
        <v>46265</v>
      </c>
      <c r="Z34" s="30">
        <v>0</v>
      </c>
      <c r="AA34" s="30">
        <v>0</v>
      </c>
      <c r="AB34" s="31">
        <v>0</v>
      </c>
      <c r="AC34" s="32">
        <f t="shared" si="9"/>
        <v>0</v>
      </c>
      <c r="AD34" s="33">
        <f t="shared" si="0"/>
        <v>0</v>
      </c>
      <c r="AE34" s="33">
        <f t="shared" si="1"/>
        <v>0</v>
      </c>
      <c r="AF34" s="33">
        <f t="shared" si="2"/>
        <v>0</v>
      </c>
      <c r="AG34" s="33">
        <f t="shared" si="3"/>
        <v>0</v>
      </c>
      <c r="AH34" s="34">
        <f t="shared" si="10"/>
        <v>0</v>
      </c>
      <c r="AI34" s="35">
        <v>0</v>
      </c>
      <c r="AJ34" s="35">
        <v>0</v>
      </c>
      <c r="AK34" s="35">
        <v>0</v>
      </c>
      <c r="AL34" s="32">
        <f t="shared" si="11"/>
        <v>0</v>
      </c>
      <c r="AM34" s="33">
        <f t="shared" si="4"/>
        <v>0</v>
      </c>
      <c r="AN34" s="36">
        <f t="shared" si="5"/>
        <v>0</v>
      </c>
    </row>
    <row r="35" spans="1:43" ht="16.8" customHeight="1">
      <c r="A35" s="181"/>
      <c r="B35" s="186"/>
      <c r="C35" s="187"/>
      <c r="D35" s="187"/>
      <c r="E35" s="188"/>
      <c r="F35" s="37"/>
      <c r="G35" s="24" t="s">
        <v>30</v>
      </c>
      <c r="H35" s="38">
        <v>0</v>
      </c>
      <c r="I35" s="38">
        <v>0</v>
      </c>
      <c r="J35" s="38">
        <v>0</v>
      </c>
      <c r="K35" s="26">
        <f t="shared" ref="K35:K36" si="75">J35+I35+H35</f>
        <v>0</v>
      </c>
      <c r="L35" s="39">
        <v>0</v>
      </c>
      <c r="M35" s="39">
        <v>0</v>
      </c>
      <c r="N35" s="39">
        <v>0</v>
      </c>
      <c r="O35" s="27">
        <v>2</v>
      </c>
      <c r="P35" s="38">
        <v>0</v>
      </c>
      <c r="Q35" s="38">
        <v>0</v>
      </c>
      <c r="R35" s="38">
        <v>0</v>
      </c>
      <c r="S35" s="26">
        <f t="shared" ref="S35:S36" si="76">R35+Q35+P35</f>
        <v>0</v>
      </c>
      <c r="T35" s="38">
        <v>0</v>
      </c>
      <c r="U35" s="38">
        <v>0</v>
      </c>
      <c r="V35" s="38">
        <v>0</v>
      </c>
      <c r="W35" s="26">
        <f t="shared" ref="W35:W36" si="77">V35+U35+T35</f>
        <v>0</v>
      </c>
      <c r="Y35" s="57" t="s">
        <v>36</v>
      </c>
      <c r="Z35" s="58">
        <f>SUM(Z4:Z34)</f>
        <v>0</v>
      </c>
      <c r="AA35" s="58">
        <f t="shared" ref="AA35:AB35" si="78">SUM(AA4:AA34)</f>
        <v>0</v>
      </c>
      <c r="AB35" s="58">
        <f t="shared" si="78"/>
        <v>0</v>
      </c>
      <c r="AC35" s="59">
        <f t="shared" si="9"/>
        <v>0</v>
      </c>
      <c r="AD35" s="60">
        <f t="shared" si="0"/>
        <v>0</v>
      </c>
      <c r="AE35" s="60">
        <f t="shared" si="1"/>
        <v>0</v>
      </c>
      <c r="AF35" s="60">
        <f t="shared" si="2"/>
        <v>0</v>
      </c>
      <c r="AG35" s="60">
        <f t="shared" si="3"/>
        <v>0</v>
      </c>
      <c r="AH35" s="60">
        <f t="shared" si="10"/>
        <v>0</v>
      </c>
      <c r="AI35" s="61">
        <f>SUM(AI4:AI34)</f>
        <v>0</v>
      </c>
      <c r="AJ35" s="61">
        <f t="shared" ref="AJ35:AK35" si="79">SUM(AJ4:AJ34)</f>
        <v>0</v>
      </c>
      <c r="AK35" s="61">
        <f t="shared" si="79"/>
        <v>0</v>
      </c>
      <c r="AL35" s="59">
        <f t="shared" si="11"/>
        <v>0</v>
      </c>
      <c r="AM35" s="60">
        <f t="shared" si="4"/>
        <v>0</v>
      </c>
      <c r="AN35" s="62">
        <f t="shared" si="5"/>
        <v>0</v>
      </c>
    </row>
    <row r="36" spans="1:43" s="46" customFormat="1" ht="16.8" customHeight="1">
      <c r="A36" s="181"/>
      <c r="B36" s="189"/>
      <c r="C36" s="190"/>
      <c r="D36" s="190"/>
      <c r="E36" s="191"/>
      <c r="F36" s="40"/>
      <c r="G36" s="41" t="s">
        <v>31</v>
      </c>
      <c r="H36" s="42">
        <f>H34+H35</f>
        <v>0</v>
      </c>
      <c r="I36" s="42">
        <f t="shared" ref="I36:J36" si="80">I34+I35</f>
        <v>0</v>
      </c>
      <c r="J36" s="42">
        <f t="shared" si="80"/>
        <v>0</v>
      </c>
      <c r="K36" s="43">
        <f t="shared" si="75"/>
        <v>0</v>
      </c>
      <c r="L36" s="44">
        <f>L34+L35</f>
        <v>50</v>
      </c>
      <c r="M36" s="44">
        <f t="shared" ref="M36:N36" si="81">M34+M35</f>
        <v>0</v>
      </c>
      <c r="N36" s="44">
        <f t="shared" si="81"/>
        <v>0</v>
      </c>
      <c r="O36" s="45">
        <f t="shared" ref="O36" si="82">N36+M36+L36</f>
        <v>50</v>
      </c>
      <c r="P36" s="42">
        <f>P34+P35</f>
        <v>0</v>
      </c>
      <c r="Q36" s="42">
        <f t="shared" ref="Q36:R36" si="83">Q34+Q35</f>
        <v>0</v>
      </c>
      <c r="R36" s="42">
        <f t="shared" si="83"/>
        <v>0</v>
      </c>
      <c r="S36" s="43">
        <f t="shared" si="76"/>
        <v>0</v>
      </c>
      <c r="T36" s="42">
        <f>T34+T35</f>
        <v>0</v>
      </c>
      <c r="U36" s="42">
        <f t="shared" ref="U36:V36" si="84">U34+U35</f>
        <v>0</v>
      </c>
      <c r="V36" s="42">
        <f t="shared" si="84"/>
        <v>0</v>
      </c>
      <c r="W36" s="43">
        <f t="shared" si="77"/>
        <v>0</v>
      </c>
      <c r="Y36" s="57" t="s">
        <v>36</v>
      </c>
      <c r="AD36" s="63" t="s">
        <v>37</v>
      </c>
      <c r="AE36" s="63" t="s">
        <v>38</v>
      </c>
      <c r="AF36" s="63" t="s">
        <v>39</v>
      </c>
      <c r="AH36" s="140" t="s">
        <v>37</v>
      </c>
      <c r="AI36" s="52"/>
      <c r="AJ36" s="52"/>
      <c r="AK36" s="52"/>
      <c r="AL36" s="52"/>
      <c r="AM36" s="52"/>
      <c r="AN36" s="52"/>
      <c r="AO36" s="52"/>
      <c r="AP36" s="52"/>
      <c r="AQ36" s="52"/>
    </row>
    <row r="37" spans="1:43" s="52" customFormat="1" ht="26.4" customHeight="1">
      <c r="A37" s="181"/>
      <c r="B37" s="192">
        <v>0</v>
      </c>
      <c r="C37" s="192">
        <v>0</v>
      </c>
      <c r="D37" s="192">
        <v>0</v>
      </c>
      <c r="E37" s="194">
        <f>D37+C37+B37</f>
        <v>0</v>
      </c>
      <c r="F37" s="47" t="s">
        <v>32</v>
      </c>
      <c r="G37" s="48" t="s">
        <v>33</v>
      </c>
      <c r="H37" s="49">
        <f>B37*0.1</f>
        <v>0</v>
      </c>
      <c r="I37" s="49">
        <f>C37*0.1</f>
        <v>0</v>
      </c>
      <c r="J37" s="49">
        <f>D37*0.15</f>
        <v>0</v>
      </c>
      <c r="K37" s="50">
        <f>J37+I37+H37</f>
        <v>0</v>
      </c>
      <c r="L37" s="51"/>
      <c r="M37" s="51"/>
      <c r="N37" s="51"/>
      <c r="O37" s="51">
        <f>N37+M37+L37</f>
        <v>0</v>
      </c>
      <c r="P37" s="49">
        <f>IF($F37="SAT",0,B37*0.02)</f>
        <v>0</v>
      </c>
      <c r="Q37" s="49">
        <f t="shared" ref="Q37:R37" si="85">IF($F37="SAT",0,C37*0.02)</f>
        <v>0</v>
      </c>
      <c r="R37" s="49">
        <f t="shared" si="85"/>
        <v>0</v>
      </c>
      <c r="S37" s="50">
        <f>R37+Q37+P37</f>
        <v>0</v>
      </c>
      <c r="T37" s="49">
        <f>B37*0.005</f>
        <v>0</v>
      </c>
      <c r="U37" s="49">
        <f>C37*0.005</f>
        <v>0</v>
      </c>
      <c r="V37" s="49">
        <f>D37*0.0075</f>
        <v>0</v>
      </c>
      <c r="W37" s="50">
        <f>V37+U37+T37</f>
        <v>0</v>
      </c>
      <c r="Y37" s="208" t="s">
        <v>79</v>
      </c>
      <c r="Z37" s="208"/>
      <c r="AA37" s="208"/>
      <c r="AB37" s="208"/>
      <c r="AC37" s="208"/>
      <c r="AD37" s="64">
        <v>0</v>
      </c>
      <c r="AE37" s="64">
        <v>0</v>
      </c>
      <c r="AF37" s="64">
        <v>0</v>
      </c>
      <c r="AG37" s="65"/>
      <c r="AH37" s="139" t="s">
        <v>75</v>
      </c>
      <c r="AI37" s="146">
        <v>0</v>
      </c>
      <c r="AJ37" s="146"/>
      <c r="AL37" s="209" t="s">
        <v>73</v>
      </c>
      <c r="AM37" s="209"/>
      <c r="AN37" s="66">
        <v>4</v>
      </c>
    </row>
    <row r="38" spans="1:43" s="54" customFormat="1" ht="17.399999999999999" customHeight="1">
      <c r="A38" s="182"/>
      <c r="B38" s="193"/>
      <c r="C38" s="193"/>
      <c r="D38" s="193"/>
      <c r="E38" s="195"/>
      <c r="F38" s="53"/>
      <c r="G38" s="48" t="s">
        <v>34</v>
      </c>
      <c r="H38" s="49">
        <f>H36-H37</f>
        <v>0</v>
      </c>
      <c r="I38" s="49">
        <f t="shared" ref="I38:W38" si="86">I36-I37</f>
        <v>0</v>
      </c>
      <c r="J38" s="49">
        <f t="shared" si="86"/>
        <v>0</v>
      </c>
      <c r="K38" s="50">
        <f t="shared" si="86"/>
        <v>0</v>
      </c>
      <c r="L38" s="51">
        <f t="shared" si="86"/>
        <v>50</v>
      </c>
      <c r="M38" s="51">
        <f t="shared" si="86"/>
        <v>0</v>
      </c>
      <c r="N38" s="51">
        <f t="shared" si="86"/>
        <v>0</v>
      </c>
      <c r="O38" s="51">
        <f t="shared" si="86"/>
        <v>50</v>
      </c>
      <c r="P38" s="49">
        <f t="shared" si="86"/>
        <v>0</v>
      </c>
      <c r="Q38" s="49">
        <f t="shared" si="86"/>
        <v>0</v>
      </c>
      <c r="R38" s="49">
        <f t="shared" si="86"/>
        <v>0</v>
      </c>
      <c r="S38" s="50">
        <f t="shared" si="86"/>
        <v>0</v>
      </c>
      <c r="T38" s="49">
        <f t="shared" si="86"/>
        <v>0</v>
      </c>
      <c r="U38" s="49">
        <f t="shared" si="86"/>
        <v>0</v>
      </c>
      <c r="V38" s="49">
        <f t="shared" si="86"/>
        <v>0</v>
      </c>
      <c r="W38" s="50">
        <f t="shared" si="86"/>
        <v>0</v>
      </c>
      <c r="Y38" s="210" t="s">
        <v>80</v>
      </c>
      <c r="Z38" s="210"/>
      <c r="AA38" s="210"/>
      <c r="AB38" s="210"/>
      <c r="AC38" s="210"/>
      <c r="AD38" s="64">
        <f>AD39-AD37</f>
        <v>0</v>
      </c>
      <c r="AE38" s="64">
        <f>AE39-AE37</f>
        <v>0</v>
      </c>
      <c r="AF38" s="64">
        <f>AF39-AF37</f>
        <v>0</v>
      </c>
      <c r="AG38" s="65"/>
      <c r="AH38" s="139" t="s">
        <v>76</v>
      </c>
      <c r="AI38" s="147">
        <v>0</v>
      </c>
      <c r="AJ38" s="147"/>
      <c r="AL38" s="209" t="s">
        <v>74</v>
      </c>
      <c r="AM38" s="209"/>
      <c r="AN38" s="211">
        <f>AN40-AN37</f>
        <v>16</v>
      </c>
    </row>
    <row r="39" spans="1:43" ht="16.8" customHeight="1">
      <c r="A39" s="180">
        <v>46242</v>
      </c>
      <c r="B39" s="183"/>
      <c r="C39" s="184"/>
      <c r="D39" s="184"/>
      <c r="E39" s="185"/>
      <c r="F39" s="23"/>
      <c r="G39" s="24" t="s">
        <v>29</v>
      </c>
      <c r="H39" s="55">
        <f>H36-H37</f>
        <v>0</v>
      </c>
      <c r="I39" s="55">
        <f t="shared" ref="I39:W39" si="87">I36-I37</f>
        <v>0</v>
      </c>
      <c r="J39" s="55">
        <f t="shared" si="87"/>
        <v>0</v>
      </c>
      <c r="K39" s="26">
        <f t="shared" si="87"/>
        <v>0</v>
      </c>
      <c r="L39" s="55">
        <f t="shared" si="87"/>
        <v>50</v>
      </c>
      <c r="M39" s="55">
        <f t="shared" si="87"/>
        <v>0</v>
      </c>
      <c r="N39" s="55">
        <f t="shared" si="87"/>
        <v>0</v>
      </c>
      <c r="O39" s="55">
        <f t="shared" si="87"/>
        <v>50</v>
      </c>
      <c r="P39" s="55">
        <f t="shared" si="87"/>
        <v>0</v>
      </c>
      <c r="Q39" s="55">
        <f t="shared" si="87"/>
        <v>0</v>
      </c>
      <c r="R39" s="55">
        <f t="shared" si="87"/>
        <v>0</v>
      </c>
      <c r="S39" s="26">
        <f t="shared" si="87"/>
        <v>0</v>
      </c>
      <c r="T39" s="55">
        <f t="shared" si="87"/>
        <v>0</v>
      </c>
      <c r="U39" s="55">
        <f t="shared" si="87"/>
        <v>0</v>
      </c>
      <c r="V39" s="55">
        <f t="shared" si="87"/>
        <v>0</v>
      </c>
      <c r="W39" s="26">
        <f t="shared" si="87"/>
        <v>0</v>
      </c>
      <c r="AC39" s="68" t="s">
        <v>36</v>
      </c>
      <c r="AD39" s="141">
        <f>AH35</f>
        <v>0</v>
      </c>
      <c r="AE39" s="141">
        <f>AD35+AE35+AF35</f>
        <v>0</v>
      </c>
      <c r="AF39" s="141">
        <f>AD35+AE35</f>
        <v>0</v>
      </c>
      <c r="AH39" s="142" t="s">
        <v>36</v>
      </c>
      <c r="AI39" s="148">
        <f>AI37+AI38</f>
        <v>0</v>
      </c>
      <c r="AJ39" s="148"/>
      <c r="AL39" s="209"/>
      <c r="AM39" s="209"/>
      <c r="AN39" s="211"/>
    </row>
    <row r="40" spans="1:43" ht="16.8" customHeight="1">
      <c r="A40" s="181"/>
      <c r="B40" s="186"/>
      <c r="C40" s="187"/>
      <c r="D40" s="187"/>
      <c r="E40" s="188"/>
      <c r="F40" s="37"/>
      <c r="G40" s="24" t="s">
        <v>30</v>
      </c>
      <c r="H40" s="38">
        <v>0</v>
      </c>
      <c r="I40" s="38">
        <v>0</v>
      </c>
      <c r="J40" s="38">
        <v>0</v>
      </c>
      <c r="K40" s="26">
        <f t="shared" ref="K40:K41" si="88">J40+I40+H40</f>
        <v>0</v>
      </c>
      <c r="L40" s="39">
        <v>0</v>
      </c>
      <c r="M40" s="39">
        <v>0</v>
      </c>
      <c r="N40" s="39">
        <v>0</v>
      </c>
      <c r="O40" s="27">
        <v>2</v>
      </c>
      <c r="P40" s="38">
        <v>0</v>
      </c>
      <c r="Q40" s="38">
        <v>0</v>
      </c>
      <c r="R40" s="38">
        <v>0</v>
      </c>
      <c r="S40" s="26">
        <f t="shared" ref="S40:S41" si="89">R40+Q40+P40</f>
        <v>0</v>
      </c>
      <c r="T40" s="38">
        <v>0</v>
      </c>
      <c r="U40" s="38">
        <v>0</v>
      </c>
      <c r="V40" s="38">
        <v>0</v>
      </c>
      <c r="W40" s="26">
        <f t="shared" ref="W40:W41" si="90">V40+U40+T40</f>
        <v>0</v>
      </c>
      <c r="Y40" s="149" t="s">
        <v>40</v>
      </c>
      <c r="Z40" s="149"/>
      <c r="AA40" s="149"/>
      <c r="AB40" s="149"/>
      <c r="AC40" s="149"/>
      <c r="AD40" s="149"/>
      <c r="AE40" s="149"/>
      <c r="AF40" s="149"/>
      <c r="AG40" s="149"/>
      <c r="AH40" s="149"/>
      <c r="AL40" s="212" t="s">
        <v>41</v>
      </c>
      <c r="AM40" s="212"/>
      <c r="AN40" s="66">
        <v>20</v>
      </c>
    </row>
    <row r="41" spans="1:43" s="46" customFormat="1" ht="16.8" customHeight="1">
      <c r="A41" s="181"/>
      <c r="B41" s="189"/>
      <c r="C41" s="190"/>
      <c r="D41" s="190"/>
      <c r="E41" s="191"/>
      <c r="F41" s="40"/>
      <c r="G41" s="41" t="s">
        <v>31</v>
      </c>
      <c r="H41" s="42">
        <f>H39+H40</f>
        <v>0</v>
      </c>
      <c r="I41" s="42">
        <f t="shared" ref="I41:J41" si="91">I39+I40</f>
        <v>0</v>
      </c>
      <c r="J41" s="42">
        <f t="shared" si="91"/>
        <v>0</v>
      </c>
      <c r="K41" s="43">
        <f t="shared" si="88"/>
        <v>0</v>
      </c>
      <c r="L41" s="44">
        <f>L39+L40</f>
        <v>50</v>
      </c>
      <c r="M41" s="44">
        <f t="shared" ref="M41:N41" si="92">M39+M40</f>
        <v>0</v>
      </c>
      <c r="N41" s="44">
        <f t="shared" si="92"/>
        <v>0</v>
      </c>
      <c r="O41" s="45">
        <f t="shared" ref="O41" si="93">N41+M41+L41</f>
        <v>50</v>
      </c>
      <c r="P41" s="42">
        <f>P39+P40</f>
        <v>0</v>
      </c>
      <c r="Q41" s="42">
        <f t="shared" ref="Q41:R41" si="94">Q39+Q40</f>
        <v>0</v>
      </c>
      <c r="R41" s="42">
        <f t="shared" si="94"/>
        <v>0</v>
      </c>
      <c r="S41" s="43">
        <f t="shared" si="89"/>
        <v>0</v>
      </c>
      <c r="T41" s="42">
        <f>T39+T40</f>
        <v>0</v>
      </c>
      <c r="U41" s="42">
        <f t="shared" ref="U41:V41" si="95">U39+U40</f>
        <v>0</v>
      </c>
      <c r="V41" s="42">
        <f t="shared" si="95"/>
        <v>0</v>
      </c>
      <c r="W41" s="43">
        <f t="shared" si="90"/>
        <v>0</v>
      </c>
      <c r="Y41" s="213" t="s">
        <v>5</v>
      </c>
      <c r="Z41" s="150" t="s">
        <v>17</v>
      </c>
      <c r="AA41" s="151" t="s">
        <v>77</v>
      </c>
      <c r="AB41" s="150" t="s">
        <v>78</v>
      </c>
      <c r="AC41" s="199" t="s">
        <v>42</v>
      </c>
      <c r="AD41" s="199" t="s">
        <v>43</v>
      </c>
      <c r="AE41" s="201" t="s">
        <v>44</v>
      </c>
      <c r="AF41" s="203" t="s">
        <v>45</v>
      </c>
      <c r="AG41" s="204" t="s">
        <v>46</v>
      </c>
      <c r="AH41" s="206" t="s">
        <v>25</v>
      </c>
    </row>
    <row r="42" spans="1:43" s="52" customFormat="1" ht="16.8" customHeight="1">
      <c r="A42" s="181"/>
      <c r="B42" s="192">
        <v>0</v>
      </c>
      <c r="C42" s="192">
        <v>0</v>
      </c>
      <c r="D42" s="192">
        <v>0</v>
      </c>
      <c r="E42" s="194">
        <f>D42+C42+B42</f>
        <v>0</v>
      </c>
      <c r="F42" s="47" t="s">
        <v>35</v>
      </c>
      <c r="G42" s="48" t="s">
        <v>33</v>
      </c>
      <c r="H42" s="49">
        <f>B42*0.1</f>
        <v>0</v>
      </c>
      <c r="I42" s="49">
        <f>C42*0.1</f>
        <v>0</v>
      </c>
      <c r="J42" s="49">
        <f>D42*0.15</f>
        <v>0</v>
      </c>
      <c r="K42" s="50">
        <f>J42+I42+H42</f>
        <v>0</v>
      </c>
      <c r="L42" s="51"/>
      <c r="M42" s="51"/>
      <c r="N42" s="51"/>
      <c r="O42" s="51">
        <f>N42+M42+L42</f>
        <v>0</v>
      </c>
      <c r="P42" s="49">
        <f>IF($F42="SAT",0,B42*0.02)</f>
        <v>0</v>
      </c>
      <c r="Q42" s="49">
        <f t="shared" ref="Q42:R42" si="96">IF($F42="SAT",0,C42*0.02)</f>
        <v>0</v>
      </c>
      <c r="R42" s="49">
        <f t="shared" si="96"/>
        <v>0</v>
      </c>
      <c r="S42" s="50">
        <f>R42+Q42+P42</f>
        <v>0</v>
      </c>
      <c r="T42" s="49">
        <f>B42*0.005</f>
        <v>0</v>
      </c>
      <c r="U42" s="49">
        <f>C42*0.005</f>
        <v>0</v>
      </c>
      <c r="V42" s="49">
        <f>D42*0.0075</f>
        <v>0</v>
      </c>
      <c r="W42" s="50">
        <f>V42+U42+T42</f>
        <v>0</v>
      </c>
      <c r="Y42" s="214"/>
      <c r="Z42" s="150"/>
      <c r="AA42" s="150"/>
      <c r="AB42" s="150"/>
      <c r="AC42" s="200"/>
      <c r="AD42" s="200"/>
      <c r="AE42" s="202"/>
      <c r="AF42" s="203"/>
      <c r="AG42" s="205"/>
      <c r="AH42" s="207"/>
    </row>
    <row r="43" spans="1:43" s="54" customFormat="1" ht="20.399999999999999" customHeight="1">
      <c r="A43" s="182"/>
      <c r="B43" s="193"/>
      <c r="C43" s="193"/>
      <c r="D43" s="193"/>
      <c r="E43" s="195"/>
      <c r="F43" s="53"/>
      <c r="G43" s="48" t="s">
        <v>34</v>
      </c>
      <c r="H43" s="49">
        <f>H41-H42</f>
        <v>0</v>
      </c>
      <c r="I43" s="49">
        <f t="shared" ref="I43:W43" si="97">I41-I42</f>
        <v>0</v>
      </c>
      <c r="J43" s="49">
        <f t="shared" si="97"/>
        <v>0</v>
      </c>
      <c r="K43" s="50">
        <f t="shared" si="97"/>
        <v>0</v>
      </c>
      <c r="L43" s="51">
        <f t="shared" si="97"/>
        <v>50</v>
      </c>
      <c r="M43" s="51">
        <f t="shared" si="97"/>
        <v>0</v>
      </c>
      <c r="N43" s="51">
        <f t="shared" si="97"/>
        <v>0</v>
      </c>
      <c r="O43" s="51">
        <f t="shared" si="97"/>
        <v>50</v>
      </c>
      <c r="P43" s="49">
        <f t="shared" si="97"/>
        <v>0</v>
      </c>
      <c r="Q43" s="49">
        <f t="shared" si="97"/>
        <v>0</v>
      </c>
      <c r="R43" s="49">
        <f t="shared" si="97"/>
        <v>0</v>
      </c>
      <c r="S43" s="50">
        <f t="shared" si="97"/>
        <v>0</v>
      </c>
      <c r="T43" s="49">
        <f t="shared" si="97"/>
        <v>0</v>
      </c>
      <c r="U43" s="49">
        <f t="shared" si="97"/>
        <v>0</v>
      </c>
      <c r="V43" s="49">
        <f t="shared" si="97"/>
        <v>0</v>
      </c>
      <c r="W43" s="50">
        <f t="shared" si="97"/>
        <v>0</v>
      </c>
      <c r="Y43" s="29">
        <f>A4</f>
        <v>46235</v>
      </c>
      <c r="Z43" s="66">
        <v>0</v>
      </c>
      <c r="AA43" s="66">
        <v>0</v>
      </c>
      <c r="AB43" s="66">
        <v>0</v>
      </c>
      <c r="AC43" s="73">
        <f>AB43+AA43+Z43</f>
        <v>0</v>
      </c>
      <c r="AD43" s="72">
        <f>AC43*0.018</f>
        <v>0</v>
      </c>
      <c r="AE43" s="73">
        <f>AC43*0.005</f>
        <v>0</v>
      </c>
      <c r="AF43" s="33">
        <f t="shared" ref="AF43:AF73" si="98">AC43*0.32</f>
        <v>0</v>
      </c>
      <c r="AG43" s="33">
        <f t="shared" ref="AG43:AG73" si="99">AC43*0.12</f>
        <v>0</v>
      </c>
      <c r="AH43" s="74">
        <f t="shared" ref="AH43:AH73" si="100">AC43*0.15</f>
        <v>0</v>
      </c>
    </row>
    <row r="44" spans="1:43" ht="16.8" customHeight="1">
      <c r="A44" s="180">
        <v>46243</v>
      </c>
      <c r="B44" s="183"/>
      <c r="C44" s="184"/>
      <c r="D44" s="184"/>
      <c r="E44" s="185"/>
      <c r="F44" s="23"/>
      <c r="G44" s="24" t="s">
        <v>29</v>
      </c>
      <c r="H44" s="55">
        <f>H41-H42</f>
        <v>0</v>
      </c>
      <c r="I44" s="55">
        <f t="shared" ref="I44:W44" si="101">I41-I42</f>
        <v>0</v>
      </c>
      <c r="J44" s="55">
        <f t="shared" si="101"/>
        <v>0</v>
      </c>
      <c r="K44" s="26">
        <f t="shared" si="101"/>
        <v>0</v>
      </c>
      <c r="L44" s="55">
        <f t="shared" si="101"/>
        <v>50</v>
      </c>
      <c r="M44" s="55">
        <f t="shared" si="101"/>
        <v>0</v>
      </c>
      <c r="N44" s="55">
        <f t="shared" si="101"/>
        <v>0</v>
      </c>
      <c r="O44" s="55">
        <f t="shared" si="101"/>
        <v>50</v>
      </c>
      <c r="P44" s="55">
        <f t="shared" si="101"/>
        <v>0</v>
      </c>
      <c r="Q44" s="55">
        <f t="shared" si="101"/>
        <v>0</v>
      </c>
      <c r="R44" s="55">
        <f t="shared" si="101"/>
        <v>0</v>
      </c>
      <c r="S44" s="26">
        <f t="shared" si="101"/>
        <v>0</v>
      </c>
      <c r="T44" s="55">
        <f t="shared" si="101"/>
        <v>0</v>
      </c>
      <c r="U44" s="55">
        <f t="shared" si="101"/>
        <v>0</v>
      </c>
      <c r="V44" s="55">
        <f t="shared" si="101"/>
        <v>0</v>
      </c>
      <c r="W44" s="26">
        <f t="shared" si="101"/>
        <v>0</v>
      </c>
      <c r="Y44" s="29">
        <f>A9</f>
        <v>46236</v>
      </c>
      <c r="Z44" s="70"/>
      <c r="AA44" s="70"/>
      <c r="AB44" s="143"/>
      <c r="AC44" s="73">
        <f t="shared" ref="AC44:AC74" si="102">AB44+AA44+Z44</f>
        <v>0</v>
      </c>
      <c r="AD44" s="72">
        <f t="shared" ref="AD44:AD73" si="103">AC44*0.018</f>
        <v>0</v>
      </c>
      <c r="AE44" s="73">
        <f t="shared" ref="AE44:AE74" si="104">AC44*0.005</f>
        <v>0</v>
      </c>
      <c r="AF44" s="33">
        <f t="shared" si="98"/>
        <v>0</v>
      </c>
      <c r="AG44" s="33">
        <f t="shared" si="99"/>
        <v>0</v>
      </c>
      <c r="AH44" s="74">
        <f t="shared" si="100"/>
        <v>0</v>
      </c>
    </row>
    <row r="45" spans="1:43" ht="16.8" customHeight="1">
      <c r="A45" s="181"/>
      <c r="B45" s="186"/>
      <c r="C45" s="187"/>
      <c r="D45" s="187"/>
      <c r="E45" s="188"/>
      <c r="F45" s="37"/>
      <c r="G45" s="24" t="s">
        <v>30</v>
      </c>
      <c r="H45" s="38">
        <v>0</v>
      </c>
      <c r="I45" s="38">
        <v>0</v>
      </c>
      <c r="J45" s="38">
        <v>0</v>
      </c>
      <c r="K45" s="26">
        <f t="shared" ref="K45:K46" si="105">J45+I45+H45</f>
        <v>0</v>
      </c>
      <c r="L45" s="39">
        <v>0</v>
      </c>
      <c r="M45" s="39">
        <v>0</v>
      </c>
      <c r="N45" s="39">
        <v>0</v>
      </c>
      <c r="O45" s="27">
        <v>2</v>
      </c>
      <c r="P45" s="38">
        <v>0</v>
      </c>
      <c r="Q45" s="38">
        <v>0</v>
      </c>
      <c r="R45" s="38">
        <v>0</v>
      </c>
      <c r="S45" s="26">
        <f t="shared" ref="S45:S46" si="106">R45+Q45+P45</f>
        <v>0</v>
      </c>
      <c r="T45" s="38">
        <v>0</v>
      </c>
      <c r="U45" s="38">
        <v>0</v>
      </c>
      <c r="V45" s="38">
        <v>0</v>
      </c>
      <c r="W45" s="26">
        <f t="shared" ref="W45:W46" si="107">V45+U45+T45</f>
        <v>0</v>
      </c>
      <c r="Y45" s="29">
        <f>A14</f>
        <v>46237</v>
      </c>
      <c r="Z45" s="70"/>
      <c r="AA45" s="70"/>
      <c r="AB45" s="143"/>
      <c r="AC45" s="73">
        <f t="shared" si="102"/>
        <v>0</v>
      </c>
      <c r="AD45" s="72">
        <f t="shared" si="103"/>
        <v>0</v>
      </c>
      <c r="AE45" s="73">
        <f t="shared" si="104"/>
        <v>0</v>
      </c>
      <c r="AF45" s="33">
        <f t="shared" si="98"/>
        <v>0</v>
      </c>
      <c r="AG45" s="33">
        <f t="shared" si="99"/>
        <v>0</v>
      </c>
      <c r="AH45" s="74">
        <f t="shared" si="100"/>
        <v>0</v>
      </c>
    </row>
    <row r="46" spans="1:43" s="46" customFormat="1" ht="16.8" customHeight="1">
      <c r="A46" s="181"/>
      <c r="B46" s="189"/>
      <c r="C46" s="190"/>
      <c r="D46" s="190"/>
      <c r="E46" s="191"/>
      <c r="F46" s="40"/>
      <c r="G46" s="41" t="s">
        <v>31</v>
      </c>
      <c r="H46" s="42">
        <f>H44+H45</f>
        <v>0</v>
      </c>
      <c r="I46" s="42">
        <f t="shared" ref="I46:J46" si="108">I44+I45</f>
        <v>0</v>
      </c>
      <c r="J46" s="42">
        <f t="shared" si="108"/>
        <v>0</v>
      </c>
      <c r="K46" s="43">
        <f t="shared" si="105"/>
        <v>0</v>
      </c>
      <c r="L46" s="44">
        <f>L44+L45</f>
        <v>50</v>
      </c>
      <c r="M46" s="44">
        <f t="shared" ref="M46:N46" si="109">M44+M45</f>
        <v>0</v>
      </c>
      <c r="N46" s="44">
        <f t="shared" si="109"/>
        <v>0</v>
      </c>
      <c r="O46" s="45">
        <f t="shared" ref="O46" si="110">N46+M46+L46</f>
        <v>50</v>
      </c>
      <c r="P46" s="42">
        <f>P44+P45</f>
        <v>0</v>
      </c>
      <c r="Q46" s="42">
        <f t="shared" ref="Q46:R46" si="111">Q44+Q45</f>
        <v>0</v>
      </c>
      <c r="R46" s="42">
        <f t="shared" si="111"/>
        <v>0</v>
      </c>
      <c r="S46" s="43">
        <f t="shared" si="106"/>
        <v>0</v>
      </c>
      <c r="T46" s="42">
        <f>T44+T45</f>
        <v>0</v>
      </c>
      <c r="U46" s="42">
        <f t="shared" ref="U46:V46" si="112">U44+U45</f>
        <v>0</v>
      </c>
      <c r="V46" s="42">
        <f t="shared" si="112"/>
        <v>0</v>
      </c>
      <c r="W46" s="43">
        <f t="shared" si="107"/>
        <v>0</v>
      </c>
      <c r="Y46" s="29">
        <f>A19</f>
        <v>46238</v>
      </c>
      <c r="Z46" s="70"/>
      <c r="AA46" s="70"/>
      <c r="AB46" s="70"/>
      <c r="AC46" s="73">
        <f t="shared" si="102"/>
        <v>0</v>
      </c>
      <c r="AD46" s="72">
        <f t="shared" si="103"/>
        <v>0</v>
      </c>
      <c r="AE46" s="73">
        <f t="shared" si="104"/>
        <v>0</v>
      </c>
      <c r="AF46" s="33">
        <f t="shared" si="98"/>
        <v>0</v>
      </c>
      <c r="AG46" s="33">
        <f t="shared" si="99"/>
        <v>0</v>
      </c>
      <c r="AH46" s="74">
        <f t="shared" si="100"/>
        <v>0</v>
      </c>
    </row>
    <row r="47" spans="1:43" s="52" customFormat="1" ht="16.8" customHeight="1">
      <c r="A47" s="181"/>
      <c r="B47" s="192">
        <v>0</v>
      </c>
      <c r="C47" s="192">
        <v>0</v>
      </c>
      <c r="D47" s="192">
        <v>0</v>
      </c>
      <c r="E47" s="194">
        <f>D47+C47+B47</f>
        <v>0</v>
      </c>
      <c r="F47" s="47" t="s">
        <v>32</v>
      </c>
      <c r="G47" s="48" t="s">
        <v>33</v>
      </c>
      <c r="H47" s="49">
        <f>B47*0.1</f>
        <v>0</v>
      </c>
      <c r="I47" s="49">
        <f>C47*0.1</f>
        <v>0</v>
      </c>
      <c r="J47" s="49">
        <f>D47*0.15</f>
        <v>0</v>
      </c>
      <c r="K47" s="50">
        <f>J47+I47+H47</f>
        <v>0</v>
      </c>
      <c r="L47" s="51"/>
      <c r="M47" s="51"/>
      <c r="N47" s="51"/>
      <c r="O47" s="51">
        <f>N47+M47+L47</f>
        <v>0</v>
      </c>
      <c r="P47" s="49">
        <f>IF($F47="SAT",0,B47*0.02)</f>
        <v>0</v>
      </c>
      <c r="Q47" s="49">
        <f t="shared" ref="Q47:R47" si="113">IF($F47="SAT",0,C47*0.02)</f>
        <v>0</v>
      </c>
      <c r="R47" s="49">
        <f t="shared" si="113"/>
        <v>0</v>
      </c>
      <c r="S47" s="50">
        <f>R47+Q47+P47</f>
        <v>0</v>
      </c>
      <c r="T47" s="49">
        <f>B47*0.005</f>
        <v>0</v>
      </c>
      <c r="U47" s="49">
        <f>C47*0.005</f>
        <v>0</v>
      </c>
      <c r="V47" s="49">
        <f>D47*0.0075</f>
        <v>0</v>
      </c>
      <c r="W47" s="50">
        <f>V47+U47+T47</f>
        <v>0</v>
      </c>
      <c r="Y47" s="29">
        <f>A24</f>
        <v>46239</v>
      </c>
      <c r="Z47" s="144"/>
      <c r="AA47" s="144"/>
      <c r="AB47" s="144"/>
      <c r="AC47" s="73">
        <f t="shared" si="102"/>
        <v>0</v>
      </c>
      <c r="AD47" s="72">
        <f t="shared" si="103"/>
        <v>0</v>
      </c>
      <c r="AE47" s="73">
        <f t="shared" si="104"/>
        <v>0</v>
      </c>
      <c r="AF47" s="33">
        <f t="shared" si="98"/>
        <v>0</v>
      </c>
      <c r="AG47" s="33">
        <f t="shared" si="99"/>
        <v>0</v>
      </c>
      <c r="AH47" s="74">
        <f t="shared" si="100"/>
        <v>0</v>
      </c>
    </row>
    <row r="48" spans="1:43" s="54" customFormat="1" ht="20.399999999999999" customHeight="1">
      <c r="A48" s="182"/>
      <c r="B48" s="193"/>
      <c r="C48" s="193"/>
      <c r="D48" s="193"/>
      <c r="E48" s="195"/>
      <c r="F48" s="53"/>
      <c r="G48" s="48" t="s">
        <v>34</v>
      </c>
      <c r="H48" s="49">
        <f>H46-H47</f>
        <v>0</v>
      </c>
      <c r="I48" s="49">
        <f t="shared" ref="I48:W48" si="114">I46-I47</f>
        <v>0</v>
      </c>
      <c r="J48" s="49">
        <f t="shared" si="114"/>
        <v>0</v>
      </c>
      <c r="K48" s="50">
        <f t="shared" si="114"/>
        <v>0</v>
      </c>
      <c r="L48" s="51">
        <f t="shared" si="114"/>
        <v>50</v>
      </c>
      <c r="M48" s="51">
        <f t="shared" si="114"/>
        <v>0</v>
      </c>
      <c r="N48" s="51">
        <f t="shared" si="114"/>
        <v>0</v>
      </c>
      <c r="O48" s="51">
        <f t="shared" si="114"/>
        <v>50</v>
      </c>
      <c r="P48" s="49">
        <f t="shared" si="114"/>
        <v>0</v>
      </c>
      <c r="Q48" s="49">
        <f t="shared" si="114"/>
        <v>0</v>
      </c>
      <c r="R48" s="49">
        <f t="shared" si="114"/>
        <v>0</v>
      </c>
      <c r="S48" s="50">
        <f t="shared" si="114"/>
        <v>0</v>
      </c>
      <c r="T48" s="49">
        <f t="shared" si="114"/>
        <v>0</v>
      </c>
      <c r="U48" s="49">
        <f t="shared" si="114"/>
        <v>0</v>
      </c>
      <c r="V48" s="49">
        <f t="shared" si="114"/>
        <v>0</v>
      </c>
      <c r="W48" s="50">
        <f t="shared" si="114"/>
        <v>0</v>
      </c>
      <c r="Y48" s="29">
        <f>A29</f>
        <v>46240</v>
      </c>
      <c r="Z48" s="66"/>
      <c r="AA48" s="66"/>
      <c r="AB48" s="66"/>
      <c r="AC48" s="73">
        <f t="shared" si="102"/>
        <v>0</v>
      </c>
      <c r="AD48" s="72">
        <f t="shared" si="103"/>
        <v>0</v>
      </c>
      <c r="AE48" s="73">
        <f t="shared" si="104"/>
        <v>0</v>
      </c>
      <c r="AF48" s="33">
        <f t="shared" si="98"/>
        <v>0</v>
      </c>
      <c r="AG48" s="33">
        <f t="shared" si="99"/>
        <v>0</v>
      </c>
      <c r="AH48" s="74">
        <f t="shared" si="100"/>
        <v>0</v>
      </c>
    </row>
    <row r="49" spans="1:34" ht="15.6">
      <c r="A49" s="180">
        <v>46244</v>
      </c>
      <c r="B49" s="183"/>
      <c r="C49" s="184"/>
      <c r="D49" s="184"/>
      <c r="E49" s="185"/>
      <c r="F49" s="23"/>
      <c r="G49" s="24" t="s">
        <v>29</v>
      </c>
      <c r="H49" s="55">
        <f>H46-H47</f>
        <v>0</v>
      </c>
      <c r="I49" s="55">
        <f t="shared" ref="I49:W49" si="115">I46-I47</f>
        <v>0</v>
      </c>
      <c r="J49" s="55">
        <f t="shared" si="115"/>
        <v>0</v>
      </c>
      <c r="K49" s="26">
        <f t="shared" si="115"/>
        <v>0</v>
      </c>
      <c r="L49" s="55">
        <f t="shared" si="115"/>
        <v>50</v>
      </c>
      <c r="M49" s="55">
        <f t="shared" si="115"/>
        <v>0</v>
      </c>
      <c r="N49" s="55">
        <f t="shared" si="115"/>
        <v>0</v>
      </c>
      <c r="O49" s="55">
        <f t="shared" si="115"/>
        <v>50</v>
      </c>
      <c r="P49" s="55">
        <f t="shared" si="115"/>
        <v>0</v>
      </c>
      <c r="Q49" s="55">
        <f t="shared" si="115"/>
        <v>0</v>
      </c>
      <c r="R49" s="55">
        <f t="shared" si="115"/>
        <v>0</v>
      </c>
      <c r="S49" s="26">
        <f t="shared" si="115"/>
        <v>0</v>
      </c>
      <c r="T49" s="55">
        <f t="shared" si="115"/>
        <v>0</v>
      </c>
      <c r="U49" s="55">
        <f t="shared" si="115"/>
        <v>0</v>
      </c>
      <c r="V49" s="55">
        <f t="shared" si="115"/>
        <v>0</v>
      </c>
      <c r="W49" s="26">
        <f t="shared" si="115"/>
        <v>0</v>
      </c>
      <c r="Y49" s="29">
        <f>A34</f>
        <v>46241</v>
      </c>
      <c r="Z49" s="70"/>
      <c r="AA49" s="70"/>
      <c r="AB49" s="143"/>
      <c r="AC49" s="73">
        <f t="shared" si="102"/>
        <v>0</v>
      </c>
      <c r="AD49" s="72">
        <f t="shared" si="103"/>
        <v>0</v>
      </c>
      <c r="AE49" s="73">
        <f t="shared" si="104"/>
        <v>0</v>
      </c>
      <c r="AF49" s="33">
        <f t="shared" si="98"/>
        <v>0</v>
      </c>
      <c r="AG49" s="33">
        <f t="shared" si="99"/>
        <v>0</v>
      </c>
      <c r="AH49" s="74">
        <f t="shared" si="100"/>
        <v>0</v>
      </c>
    </row>
    <row r="50" spans="1:34" ht="15.6">
      <c r="A50" s="181"/>
      <c r="B50" s="186"/>
      <c r="C50" s="187"/>
      <c r="D50" s="187"/>
      <c r="E50" s="188"/>
      <c r="F50" s="37"/>
      <c r="G50" s="24" t="s">
        <v>30</v>
      </c>
      <c r="H50" s="38">
        <v>0</v>
      </c>
      <c r="I50" s="38">
        <v>0</v>
      </c>
      <c r="J50" s="38">
        <v>0</v>
      </c>
      <c r="K50" s="26">
        <f t="shared" ref="K50:K51" si="116">J50+I50+H50</f>
        <v>0</v>
      </c>
      <c r="L50" s="39">
        <v>0</v>
      </c>
      <c r="M50" s="39">
        <v>0</v>
      </c>
      <c r="N50" s="39">
        <v>0</v>
      </c>
      <c r="O50" s="27">
        <v>2</v>
      </c>
      <c r="P50" s="38">
        <v>0</v>
      </c>
      <c r="Q50" s="38">
        <v>0</v>
      </c>
      <c r="R50" s="38">
        <v>0</v>
      </c>
      <c r="S50" s="26">
        <f t="shared" ref="S50:S51" si="117">R50+Q50+P50</f>
        <v>0</v>
      </c>
      <c r="T50" s="38">
        <v>0</v>
      </c>
      <c r="U50" s="38">
        <v>0</v>
      </c>
      <c r="V50" s="38">
        <v>0</v>
      </c>
      <c r="W50" s="26">
        <f t="shared" ref="W50:W51" si="118">V50+U50+T50</f>
        <v>0</v>
      </c>
      <c r="Y50" s="29">
        <f>A39</f>
        <v>46242</v>
      </c>
      <c r="Z50" s="70"/>
      <c r="AA50" s="70"/>
      <c r="AB50" s="143"/>
      <c r="AC50" s="73">
        <f t="shared" si="102"/>
        <v>0</v>
      </c>
      <c r="AD50" s="72">
        <f t="shared" si="103"/>
        <v>0</v>
      </c>
      <c r="AE50" s="73">
        <f t="shared" si="104"/>
        <v>0</v>
      </c>
      <c r="AF50" s="33">
        <f t="shared" si="98"/>
        <v>0</v>
      </c>
      <c r="AG50" s="33">
        <f t="shared" si="99"/>
        <v>0</v>
      </c>
      <c r="AH50" s="74">
        <f t="shared" si="100"/>
        <v>0</v>
      </c>
    </row>
    <row r="51" spans="1:34" s="46" customFormat="1" ht="15.6">
      <c r="A51" s="181"/>
      <c r="B51" s="189"/>
      <c r="C51" s="190"/>
      <c r="D51" s="190"/>
      <c r="E51" s="191"/>
      <c r="F51" s="40"/>
      <c r="G51" s="41" t="s">
        <v>31</v>
      </c>
      <c r="H51" s="42">
        <f>H49+H50</f>
        <v>0</v>
      </c>
      <c r="I51" s="42">
        <f t="shared" ref="I51:J51" si="119">I49+I50</f>
        <v>0</v>
      </c>
      <c r="J51" s="42">
        <f t="shared" si="119"/>
        <v>0</v>
      </c>
      <c r="K51" s="43">
        <f t="shared" si="116"/>
        <v>0</v>
      </c>
      <c r="L51" s="44">
        <f>L49+L50</f>
        <v>50</v>
      </c>
      <c r="M51" s="44">
        <f t="shared" ref="M51:N51" si="120">M49+M50</f>
        <v>0</v>
      </c>
      <c r="N51" s="44">
        <f t="shared" si="120"/>
        <v>0</v>
      </c>
      <c r="O51" s="45">
        <f t="shared" ref="O51" si="121">N51+M51+L51</f>
        <v>50</v>
      </c>
      <c r="P51" s="42">
        <f>P49+P50</f>
        <v>0</v>
      </c>
      <c r="Q51" s="42">
        <f t="shared" ref="Q51:R51" si="122">Q49+Q50</f>
        <v>0</v>
      </c>
      <c r="R51" s="42">
        <f t="shared" si="122"/>
        <v>0</v>
      </c>
      <c r="S51" s="43">
        <f t="shared" si="117"/>
        <v>0</v>
      </c>
      <c r="T51" s="42">
        <f>T49+T50</f>
        <v>0</v>
      </c>
      <c r="U51" s="42">
        <f t="shared" ref="U51:V51" si="123">U49+U50</f>
        <v>0</v>
      </c>
      <c r="V51" s="42">
        <f t="shared" si="123"/>
        <v>0</v>
      </c>
      <c r="W51" s="43">
        <f t="shared" si="118"/>
        <v>0</v>
      </c>
      <c r="Y51" s="29">
        <f>A44</f>
        <v>46243</v>
      </c>
      <c r="Z51" s="70"/>
      <c r="AA51" s="70"/>
      <c r="AB51" s="70"/>
      <c r="AC51" s="73">
        <f t="shared" si="102"/>
        <v>0</v>
      </c>
      <c r="AD51" s="72">
        <f t="shared" si="103"/>
        <v>0</v>
      </c>
      <c r="AE51" s="73">
        <f t="shared" si="104"/>
        <v>0</v>
      </c>
      <c r="AF51" s="33">
        <f t="shared" si="98"/>
        <v>0</v>
      </c>
      <c r="AG51" s="33">
        <f t="shared" si="99"/>
        <v>0</v>
      </c>
      <c r="AH51" s="74">
        <f t="shared" si="100"/>
        <v>0</v>
      </c>
    </row>
    <row r="52" spans="1:34" s="52" customFormat="1" ht="15.6">
      <c r="A52" s="181"/>
      <c r="B52" s="192">
        <v>0</v>
      </c>
      <c r="C52" s="192">
        <v>0</v>
      </c>
      <c r="D52" s="192">
        <v>0</v>
      </c>
      <c r="E52" s="194">
        <f>D52+C52+B52</f>
        <v>0</v>
      </c>
      <c r="F52" s="47" t="s">
        <v>32</v>
      </c>
      <c r="G52" s="48" t="s">
        <v>33</v>
      </c>
      <c r="H52" s="49">
        <f>B52*0.1</f>
        <v>0</v>
      </c>
      <c r="I52" s="49">
        <f>C52*0.1</f>
        <v>0</v>
      </c>
      <c r="J52" s="49">
        <f>D52*0.15</f>
        <v>0</v>
      </c>
      <c r="K52" s="50">
        <f>J52+I52+H52</f>
        <v>0</v>
      </c>
      <c r="L52" s="51"/>
      <c r="M52" s="51"/>
      <c r="N52" s="51"/>
      <c r="O52" s="51">
        <f>N52+M52+L52</f>
        <v>0</v>
      </c>
      <c r="P52" s="49">
        <f>IF($F52="SAT",0,B52*0.02)</f>
        <v>0</v>
      </c>
      <c r="Q52" s="49">
        <f t="shared" ref="Q52:R52" si="124">IF($F52="SAT",0,C52*0.02)</f>
        <v>0</v>
      </c>
      <c r="R52" s="49">
        <f t="shared" si="124"/>
        <v>0</v>
      </c>
      <c r="S52" s="50">
        <f>R52+Q52+P52</f>
        <v>0</v>
      </c>
      <c r="T52" s="49">
        <f>B52*0.005</f>
        <v>0</v>
      </c>
      <c r="U52" s="49">
        <f>C52*0.005</f>
        <v>0</v>
      </c>
      <c r="V52" s="49">
        <f>D52*0.0075</f>
        <v>0</v>
      </c>
      <c r="W52" s="50">
        <f>V52+U52+T52</f>
        <v>0</v>
      </c>
      <c r="Y52" s="29">
        <f>A49</f>
        <v>46244</v>
      </c>
      <c r="Z52" s="144"/>
      <c r="AA52" s="144"/>
      <c r="AB52" s="144"/>
      <c r="AC52" s="73">
        <f t="shared" si="102"/>
        <v>0</v>
      </c>
      <c r="AD52" s="72">
        <f t="shared" si="103"/>
        <v>0</v>
      </c>
      <c r="AE52" s="73">
        <f t="shared" si="104"/>
        <v>0</v>
      </c>
      <c r="AF52" s="33">
        <f t="shared" si="98"/>
        <v>0</v>
      </c>
      <c r="AG52" s="33">
        <f t="shared" si="99"/>
        <v>0</v>
      </c>
      <c r="AH52" s="74">
        <f t="shared" si="100"/>
        <v>0</v>
      </c>
    </row>
    <row r="53" spans="1:34" s="54" customFormat="1" ht="15.6">
      <c r="A53" s="182"/>
      <c r="B53" s="193"/>
      <c r="C53" s="193"/>
      <c r="D53" s="193"/>
      <c r="E53" s="195"/>
      <c r="F53" s="53"/>
      <c r="G53" s="48" t="s">
        <v>34</v>
      </c>
      <c r="H53" s="49">
        <f>H51-H52</f>
        <v>0</v>
      </c>
      <c r="I53" s="49">
        <f t="shared" ref="I53:W53" si="125">I51-I52</f>
        <v>0</v>
      </c>
      <c r="J53" s="49">
        <f t="shared" si="125"/>
        <v>0</v>
      </c>
      <c r="K53" s="50">
        <f t="shared" si="125"/>
        <v>0</v>
      </c>
      <c r="L53" s="51">
        <f t="shared" si="125"/>
        <v>50</v>
      </c>
      <c r="M53" s="51">
        <f t="shared" si="125"/>
        <v>0</v>
      </c>
      <c r="N53" s="51">
        <f t="shared" si="125"/>
        <v>0</v>
      </c>
      <c r="O53" s="51">
        <f t="shared" si="125"/>
        <v>50</v>
      </c>
      <c r="P53" s="49">
        <f t="shared" si="125"/>
        <v>0</v>
      </c>
      <c r="Q53" s="49">
        <f t="shared" si="125"/>
        <v>0</v>
      </c>
      <c r="R53" s="49">
        <f t="shared" si="125"/>
        <v>0</v>
      </c>
      <c r="S53" s="50">
        <f t="shared" si="125"/>
        <v>0</v>
      </c>
      <c r="T53" s="49">
        <f t="shared" si="125"/>
        <v>0</v>
      </c>
      <c r="U53" s="49">
        <f t="shared" si="125"/>
        <v>0</v>
      </c>
      <c r="V53" s="49">
        <f t="shared" si="125"/>
        <v>0</v>
      </c>
      <c r="W53" s="50">
        <f t="shared" si="125"/>
        <v>0</v>
      </c>
      <c r="Y53" s="29">
        <f>A54</f>
        <v>46245</v>
      </c>
      <c r="Z53" s="66"/>
      <c r="AA53" s="66"/>
      <c r="AB53" s="66"/>
      <c r="AC53" s="73">
        <f t="shared" si="102"/>
        <v>0</v>
      </c>
      <c r="AD53" s="72">
        <f t="shared" si="103"/>
        <v>0</v>
      </c>
      <c r="AE53" s="73">
        <f t="shared" si="104"/>
        <v>0</v>
      </c>
      <c r="AF53" s="33">
        <f t="shared" si="98"/>
        <v>0</v>
      </c>
      <c r="AG53" s="33">
        <f t="shared" si="99"/>
        <v>0</v>
      </c>
      <c r="AH53" s="74">
        <f t="shared" si="100"/>
        <v>0</v>
      </c>
    </row>
    <row r="54" spans="1:34" ht="15.6">
      <c r="A54" s="180">
        <v>46245</v>
      </c>
      <c r="B54" s="183"/>
      <c r="C54" s="184"/>
      <c r="D54" s="184"/>
      <c r="E54" s="185"/>
      <c r="F54" s="23"/>
      <c r="G54" s="24" t="s">
        <v>29</v>
      </c>
      <c r="H54" s="55">
        <f>H51-H52</f>
        <v>0</v>
      </c>
      <c r="I54" s="55">
        <f t="shared" ref="I54:W54" si="126">I51-I52</f>
        <v>0</v>
      </c>
      <c r="J54" s="55">
        <f t="shared" si="126"/>
        <v>0</v>
      </c>
      <c r="K54" s="26">
        <f t="shared" si="126"/>
        <v>0</v>
      </c>
      <c r="L54" s="55">
        <f t="shared" si="126"/>
        <v>50</v>
      </c>
      <c r="M54" s="55">
        <f t="shared" si="126"/>
        <v>0</v>
      </c>
      <c r="N54" s="55">
        <f t="shared" si="126"/>
        <v>0</v>
      </c>
      <c r="O54" s="55">
        <f t="shared" si="126"/>
        <v>50</v>
      </c>
      <c r="P54" s="55">
        <f t="shared" si="126"/>
        <v>0</v>
      </c>
      <c r="Q54" s="55">
        <f t="shared" si="126"/>
        <v>0</v>
      </c>
      <c r="R54" s="55">
        <f t="shared" si="126"/>
        <v>0</v>
      </c>
      <c r="S54" s="26">
        <f t="shared" si="126"/>
        <v>0</v>
      </c>
      <c r="T54" s="55">
        <f t="shared" si="126"/>
        <v>0</v>
      </c>
      <c r="U54" s="55">
        <f t="shared" si="126"/>
        <v>0</v>
      </c>
      <c r="V54" s="55">
        <f t="shared" si="126"/>
        <v>0</v>
      </c>
      <c r="W54" s="26">
        <f t="shared" si="126"/>
        <v>0</v>
      </c>
      <c r="Y54" s="29">
        <f>A59</f>
        <v>46246</v>
      </c>
      <c r="Z54" s="70"/>
      <c r="AA54" s="70"/>
      <c r="AB54" s="143"/>
      <c r="AC54" s="73">
        <f t="shared" si="102"/>
        <v>0</v>
      </c>
      <c r="AD54" s="72">
        <f t="shared" si="103"/>
        <v>0</v>
      </c>
      <c r="AE54" s="73">
        <f t="shared" si="104"/>
        <v>0</v>
      </c>
      <c r="AF54" s="33">
        <f t="shared" si="98"/>
        <v>0</v>
      </c>
      <c r="AG54" s="33">
        <f t="shared" si="99"/>
        <v>0</v>
      </c>
      <c r="AH54" s="74">
        <f t="shared" si="100"/>
        <v>0</v>
      </c>
    </row>
    <row r="55" spans="1:34" ht="15.6">
      <c r="A55" s="181"/>
      <c r="B55" s="186"/>
      <c r="C55" s="187"/>
      <c r="D55" s="187"/>
      <c r="E55" s="188"/>
      <c r="F55" s="37"/>
      <c r="G55" s="24" t="s">
        <v>30</v>
      </c>
      <c r="H55" s="38">
        <v>0</v>
      </c>
      <c r="I55" s="38">
        <v>0</v>
      </c>
      <c r="J55" s="38">
        <v>0</v>
      </c>
      <c r="K55" s="26">
        <f t="shared" ref="K55:K56" si="127">J55+I55+H55</f>
        <v>0</v>
      </c>
      <c r="L55" s="39">
        <v>0</v>
      </c>
      <c r="M55" s="39">
        <v>0</v>
      </c>
      <c r="N55" s="39">
        <v>0</v>
      </c>
      <c r="O55" s="27">
        <v>2</v>
      </c>
      <c r="P55" s="38">
        <v>0</v>
      </c>
      <c r="Q55" s="38">
        <v>0</v>
      </c>
      <c r="R55" s="38">
        <v>0</v>
      </c>
      <c r="S55" s="26">
        <f t="shared" ref="S55:S56" si="128">R55+Q55+P55</f>
        <v>0</v>
      </c>
      <c r="T55" s="38">
        <v>0</v>
      </c>
      <c r="U55" s="38">
        <v>0</v>
      </c>
      <c r="V55" s="38">
        <v>0</v>
      </c>
      <c r="W55" s="26">
        <f t="shared" ref="W55:W56" si="129">V55+U55+T55</f>
        <v>0</v>
      </c>
      <c r="Y55" s="29">
        <f>A64</f>
        <v>46247</v>
      </c>
      <c r="Z55" s="70"/>
      <c r="AA55" s="70"/>
      <c r="AB55" s="143"/>
      <c r="AC55" s="73">
        <f t="shared" si="102"/>
        <v>0</v>
      </c>
      <c r="AD55" s="72">
        <f t="shared" si="103"/>
        <v>0</v>
      </c>
      <c r="AE55" s="73">
        <f t="shared" si="104"/>
        <v>0</v>
      </c>
      <c r="AF55" s="33">
        <f t="shared" si="98"/>
        <v>0</v>
      </c>
      <c r="AG55" s="33">
        <f t="shared" si="99"/>
        <v>0</v>
      </c>
      <c r="AH55" s="74">
        <f t="shared" si="100"/>
        <v>0</v>
      </c>
    </row>
    <row r="56" spans="1:34" s="46" customFormat="1" ht="15.6">
      <c r="A56" s="181"/>
      <c r="B56" s="189"/>
      <c r="C56" s="190"/>
      <c r="D56" s="190"/>
      <c r="E56" s="191"/>
      <c r="F56" s="40"/>
      <c r="G56" s="41" t="s">
        <v>31</v>
      </c>
      <c r="H56" s="42">
        <f>H54+H55</f>
        <v>0</v>
      </c>
      <c r="I56" s="42">
        <f t="shared" ref="I56:J56" si="130">I54+I55</f>
        <v>0</v>
      </c>
      <c r="J56" s="42">
        <f t="shared" si="130"/>
        <v>0</v>
      </c>
      <c r="K56" s="43">
        <f t="shared" si="127"/>
        <v>0</v>
      </c>
      <c r="L56" s="44">
        <f>L54+L55</f>
        <v>50</v>
      </c>
      <c r="M56" s="44">
        <f t="shared" ref="M56:N56" si="131">M54+M55</f>
        <v>0</v>
      </c>
      <c r="N56" s="44">
        <f t="shared" si="131"/>
        <v>0</v>
      </c>
      <c r="O56" s="45">
        <f t="shared" ref="O56" si="132">N56+M56+L56</f>
        <v>50</v>
      </c>
      <c r="P56" s="42">
        <f>P54+P55</f>
        <v>0</v>
      </c>
      <c r="Q56" s="42">
        <f t="shared" ref="Q56:R56" si="133">Q54+Q55</f>
        <v>0</v>
      </c>
      <c r="R56" s="42">
        <f t="shared" si="133"/>
        <v>0</v>
      </c>
      <c r="S56" s="43">
        <f t="shared" si="128"/>
        <v>0</v>
      </c>
      <c r="T56" s="42">
        <f>T54+T55</f>
        <v>0</v>
      </c>
      <c r="U56" s="42">
        <f t="shared" ref="U56:V56" si="134">U54+U55</f>
        <v>0</v>
      </c>
      <c r="V56" s="42">
        <f t="shared" si="134"/>
        <v>0</v>
      </c>
      <c r="W56" s="43">
        <f t="shared" si="129"/>
        <v>0</v>
      </c>
      <c r="Y56" s="29">
        <f>A69</f>
        <v>46248</v>
      </c>
      <c r="Z56" s="70"/>
      <c r="AA56" s="70"/>
      <c r="AB56" s="70"/>
      <c r="AC56" s="73">
        <f t="shared" si="102"/>
        <v>0</v>
      </c>
      <c r="AD56" s="72">
        <f t="shared" si="103"/>
        <v>0</v>
      </c>
      <c r="AE56" s="73">
        <f t="shared" si="104"/>
        <v>0</v>
      </c>
      <c r="AF56" s="33">
        <f t="shared" si="98"/>
        <v>0</v>
      </c>
      <c r="AG56" s="33">
        <f t="shared" si="99"/>
        <v>0</v>
      </c>
      <c r="AH56" s="74">
        <f t="shared" si="100"/>
        <v>0</v>
      </c>
    </row>
    <row r="57" spans="1:34" s="52" customFormat="1" ht="15.6">
      <c r="A57" s="181"/>
      <c r="B57" s="192">
        <v>0</v>
      </c>
      <c r="C57" s="192">
        <v>0</v>
      </c>
      <c r="D57" s="192">
        <v>0</v>
      </c>
      <c r="E57" s="194">
        <f>D57+C57+B57</f>
        <v>0</v>
      </c>
      <c r="F57" s="47" t="s">
        <v>32</v>
      </c>
      <c r="G57" s="48" t="s">
        <v>33</v>
      </c>
      <c r="H57" s="49">
        <f>B57*0.1</f>
        <v>0</v>
      </c>
      <c r="I57" s="49">
        <f>C57*0.1</f>
        <v>0</v>
      </c>
      <c r="J57" s="49">
        <f>D57*0.15</f>
        <v>0</v>
      </c>
      <c r="K57" s="50">
        <f>J57+I57+H57</f>
        <v>0</v>
      </c>
      <c r="L57" s="51"/>
      <c r="M57" s="51"/>
      <c r="N57" s="51"/>
      <c r="O57" s="51">
        <f>N57+M57+L57</f>
        <v>0</v>
      </c>
      <c r="P57" s="49">
        <f>IF($F57="SAT",0,B57*0.02)</f>
        <v>0</v>
      </c>
      <c r="Q57" s="49">
        <f t="shared" ref="Q57:R57" si="135">IF($F57="SAT",0,C57*0.02)</f>
        <v>0</v>
      </c>
      <c r="R57" s="49">
        <f t="shared" si="135"/>
        <v>0</v>
      </c>
      <c r="S57" s="50">
        <f>R57+Q57+P57</f>
        <v>0</v>
      </c>
      <c r="T57" s="49">
        <f>B57*0.005</f>
        <v>0</v>
      </c>
      <c r="U57" s="49">
        <f>C57*0.005</f>
        <v>0</v>
      </c>
      <c r="V57" s="49">
        <f>D57*0.0075</f>
        <v>0</v>
      </c>
      <c r="W57" s="50">
        <f>V57+U57+T57</f>
        <v>0</v>
      </c>
      <c r="Y57" s="29">
        <f>A74</f>
        <v>46249</v>
      </c>
      <c r="Z57" s="144"/>
      <c r="AA57" s="144"/>
      <c r="AB57" s="144"/>
      <c r="AC57" s="73">
        <f t="shared" si="102"/>
        <v>0</v>
      </c>
      <c r="AD57" s="72">
        <f t="shared" si="103"/>
        <v>0</v>
      </c>
      <c r="AE57" s="73">
        <f t="shared" si="104"/>
        <v>0</v>
      </c>
      <c r="AF57" s="33">
        <f t="shared" si="98"/>
        <v>0</v>
      </c>
      <c r="AG57" s="33">
        <f t="shared" si="99"/>
        <v>0</v>
      </c>
      <c r="AH57" s="74">
        <f t="shared" si="100"/>
        <v>0</v>
      </c>
    </row>
    <row r="58" spans="1:34" s="54" customFormat="1" ht="15.6">
      <c r="A58" s="182"/>
      <c r="B58" s="193"/>
      <c r="C58" s="193"/>
      <c r="D58" s="193"/>
      <c r="E58" s="195"/>
      <c r="F58" s="53"/>
      <c r="G58" s="48" t="s">
        <v>34</v>
      </c>
      <c r="H58" s="49">
        <f>H56-H57</f>
        <v>0</v>
      </c>
      <c r="I58" s="49">
        <f t="shared" ref="I58:W58" si="136">I56-I57</f>
        <v>0</v>
      </c>
      <c r="J58" s="49">
        <f t="shared" si="136"/>
        <v>0</v>
      </c>
      <c r="K58" s="50">
        <f t="shared" si="136"/>
        <v>0</v>
      </c>
      <c r="L58" s="51">
        <f t="shared" si="136"/>
        <v>50</v>
      </c>
      <c r="M58" s="51">
        <f t="shared" si="136"/>
        <v>0</v>
      </c>
      <c r="N58" s="51">
        <f t="shared" si="136"/>
        <v>0</v>
      </c>
      <c r="O58" s="51">
        <f t="shared" si="136"/>
        <v>50</v>
      </c>
      <c r="P58" s="49">
        <f t="shared" si="136"/>
        <v>0</v>
      </c>
      <c r="Q58" s="49">
        <f t="shared" si="136"/>
        <v>0</v>
      </c>
      <c r="R58" s="49">
        <f t="shared" si="136"/>
        <v>0</v>
      </c>
      <c r="S58" s="50">
        <f t="shared" si="136"/>
        <v>0</v>
      </c>
      <c r="T58" s="49">
        <f t="shared" si="136"/>
        <v>0</v>
      </c>
      <c r="U58" s="49">
        <f t="shared" si="136"/>
        <v>0</v>
      </c>
      <c r="V58" s="49">
        <f t="shared" si="136"/>
        <v>0</v>
      </c>
      <c r="W58" s="50">
        <f t="shared" si="136"/>
        <v>0</v>
      </c>
      <c r="Y58" s="29">
        <f>A79</f>
        <v>46250</v>
      </c>
      <c r="Z58" s="66"/>
      <c r="AA58" s="66"/>
      <c r="AB58" s="66"/>
      <c r="AC58" s="73">
        <f t="shared" si="102"/>
        <v>0</v>
      </c>
      <c r="AD58" s="72">
        <f t="shared" si="103"/>
        <v>0</v>
      </c>
      <c r="AE58" s="73">
        <f t="shared" si="104"/>
        <v>0</v>
      </c>
      <c r="AF58" s="33">
        <f t="shared" si="98"/>
        <v>0</v>
      </c>
      <c r="AG58" s="33">
        <f t="shared" si="99"/>
        <v>0</v>
      </c>
      <c r="AH58" s="74">
        <f t="shared" si="100"/>
        <v>0</v>
      </c>
    </row>
    <row r="59" spans="1:34" ht="15.6">
      <c r="A59" s="180">
        <v>46246</v>
      </c>
      <c r="B59" s="183"/>
      <c r="C59" s="184"/>
      <c r="D59" s="184"/>
      <c r="E59" s="185"/>
      <c r="F59" s="23"/>
      <c r="G59" s="24" t="s">
        <v>29</v>
      </c>
      <c r="H59" s="55">
        <f>H56-H57</f>
        <v>0</v>
      </c>
      <c r="I59" s="55">
        <f t="shared" ref="I59:W59" si="137">I56-I57</f>
        <v>0</v>
      </c>
      <c r="J59" s="55">
        <f t="shared" si="137"/>
        <v>0</v>
      </c>
      <c r="K59" s="26">
        <f t="shared" si="137"/>
        <v>0</v>
      </c>
      <c r="L59" s="55">
        <f t="shared" si="137"/>
        <v>50</v>
      </c>
      <c r="M59" s="55">
        <f t="shared" si="137"/>
        <v>0</v>
      </c>
      <c r="N59" s="55">
        <f t="shared" si="137"/>
        <v>0</v>
      </c>
      <c r="O59" s="55">
        <f t="shared" si="137"/>
        <v>50</v>
      </c>
      <c r="P59" s="55">
        <f t="shared" si="137"/>
        <v>0</v>
      </c>
      <c r="Q59" s="55">
        <f t="shared" si="137"/>
        <v>0</v>
      </c>
      <c r="R59" s="55">
        <f t="shared" si="137"/>
        <v>0</v>
      </c>
      <c r="S59" s="26">
        <f t="shared" si="137"/>
        <v>0</v>
      </c>
      <c r="T59" s="55">
        <f t="shared" si="137"/>
        <v>0</v>
      </c>
      <c r="U59" s="55">
        <f t="shared" si="137"/>
        <v>0</v>
      </c>
      <c r="V59" s="55">
        <f t="shared" si="137"/>
        <v>0</v>
      </c>
      <c r="W59" s="26">
        <f t="shared" si="137"/>
        <v>0</v>
      </c>
      <c r="Y59" s="29">
        <f>A84</f>
        <v>46251</v>
      </c>
      <c r="Z59" s="70"/>
      <c r="AA59" s="70"/>
      <c r="AB59" s="143"/>
      <c r="AC59" s="73">
        <f t="shared" si="102"/>
        <v>0</v>
      </c>
      <c r="AD59" s="72">
        <f t="shared" si="103"/>
        <v>0</v>
      </c>
      <c r="AE59" s="73">
        <f t="shared" si="104"/>
        <v>0</v>
      </c>
      <c r="AF59" s="33">
        <f t="shared" si="98"/>
        <v>0</v>
      </c>
      <c r="AG59" s="33">
        <f t="shared" si="99"/>
        <v>0</v>
      </c>
      <c r="AH59" s="74">
        <f t="shared" si="100"/>
        <v>0</v>
      </c>
    </row>
    <row r="60" spans="1:34" ht="15.6">
      <c r="A60" s="181"/>
      <c r="B60" s="186"/>
      <c r="C60" s="187"/>
      <c r="D60" s="187"/>
      <c r="E60" s="188"/>
      <c r="F60" s="37"/>
      <c r="G60" s="24" t="s">
        <v>30</v>
      </c>
      <c r="H60" s="38">
        <v>0</v>
      </c>
      <c r="I60" s="38">
        <v>0</v>
      </c>
      <c r="J60" s="38">
        <v>0</v>
      </c>
      <c r="K60" s="26">
        <f t="shared" ref="K60:K61" si="138">J60+I60+H60</f>
        <v>0</v>
      </c>
      <c r="L60" s="39">
        <v>0</v>
      </c>
      <c r="M60" s="39">
        <v>0</v>
      </c>
      <c r="N60" s="39">
        <v>0</v>
      </c>
      <c r="O60" s="27">
        <v>2</v>
      </c>
      <c r="P60" s="38">
        <v>0</v>
      </c>
      <c r="Q60" s="38">
        <v>0</v>
      </c>
      <c r="R60" s="38">
        <v>0</v>
      </c>
      <c r="S60" s="26">
        <f t="shared" ref="S60:S61" si="139">R60+Q60+P60</f>
        <v>0</v>
      </c>
      <c r="T60" s="38">
        <v>0</v>
      </c>
      <c r="U60" s="38">
        <v>0</v>
      </c>
      <c r="V60" s="38">
        <v>0</v>
      </c>
      <c r="W60" s="26">
        <f t="shared" ref="W60:W61" si="140">V60+U60+T60</f>
        <v>0</v>
      </c>
      <c r="Y60" s="29">
        <f>A89</f>
        <v>46252</v>
      </c>
      <c r="Z60" s="70"/>
      <c r="AA60" s="70"/>
      <c r="AB60" s="143"/>
      <c r="AC60" s="73">
        <f t="shared" si="102"/>
        <v>0</v>
      </c>
      <c r="AD60" s="72">
        <f t="shared" si="103"/>
        <v>0</v>
      </c>
      <c r="AE60" s="73">
        <f t="shared" si="104"/>
        <v>0</v>
      </c>
      <c r="AF60" s="33">
        <f t="shared" si="98"/>
        <v>0</v>
      </c>
      <c r="AG60" s="33">
        <f t="shared" si="99"/>
        <v>0</v>
      </c>
      <c r="AH60" s="74">
        <f t="shared" si="100"/>
        <v>0</v>
      </c>
    </row>
    <row r="61" spans="1:34" s="46" customFormat="1" ht="15.6">
      <c r="A61" s="181"/>
      <c r="B61" s="189"/>
      <c r="C61" s="190"/>
      <c r="D61" s="190"/>
      <c r="E61" s="191"/>
      <c r="F61" s="40"/>
      <c r="G61" s="41" t="s">
        <v>31</v>
      </c>
      <c r="H61" s="42">
        <f>H59+H60</f>
        <v>0</v>
      </c>
      <c r="I61" s="42">
        <f t="shared" ref="I61:J61" si="141">I59+I60</f>
        <v>0</v>
      </c>
      <c r="J61" s="42">
        <f t="shared" si="141"/>
        <v>0</v>
      </c>
      <c r="K61" s="43">
        <f t="shared" si="138"/>
        <v>0</v>
      </c>
      <c r="L61" s="44">
        <f>L59+L60</f>
        <v>50</v>
      </c>
      <c r="M61" s="44">
        <f t="shared" ref="M61:N61" si="142">M59+M60</f>
        <v>0</v>
      </c>
      <c r="N61" s="44">
        <f t="shared" si="142"/>
        <v>0</v>
      </c>
      <c r="O61" s="45">
        <f t="shared" ref="O61" si="143">N61+M61+L61</f>
        <v>50</v>
      </c>
      <c r="P61" s="42">
        <f>P59+P60</f>
        <v>0</v>
      </c>
      <c r="Q61" s="42">
        <f t="shared" ref="Q61:R61" si="144">Q59+Q60</f>
        <v>0</v>
      </c>
      <c r="R61" s="42">
        <f t="shared" si="144"/>
        <v>0</v>
      </c>
      <c r="S61" s="43">
        <f t="shared" si="139"/>
        <v>0</v>
      </c>
      <c r="T61" s="42">
        <f>T59+T60</f>
        <v>0</v>
      </c>
      <c r="U61" s="42">
        <f t="shared" ref="U61:V61" si="145">U59+U60</f>
        <v>0</v>
      </c>
      <c r="V61" s="42">
        <f t="shared" si="145"/>
        <v>0</v>
      </c>
      <c r="W61" s="43">
        <f t="shared" si="140"/>
        <v>0</v>
      </c>
      <c r="Y61" s="29">
        <f>A94</f>
        <v>46253</v>
      </c>
      <c r="Z61" s="70"/>
      <c r="AA61" s="70"/>
      <c r="AB61" s="70"/>
      <c r="AC61" s="73">
        <f t="shared" si="102"/>
        <v>0</v>
      </c>
      <c r="AD61" s="72">
        <f t="shared" si="103"/>
        <v>0</v>
      </c>
      <c r="AE61" s="73">
        <f t="shared" si="104"/>
        <v>0</v>
      </c>
      <c r="AF61" s="33">
        <f t="shared" si="98"/>
        <v>0</v>
      </c>
      <c r="AG61" s="33">
        <f t="shared" si="99"/>
        <v>0</v>
      </c>
      <c r="AH61" s="74">
        <f t="shared" si="100"/>
        <v>0</v>
      </c>
    </row>
    <row r="62" spans="1:34" s="52" customFormat="1" ht="15.6">
      <c r="A62" s="181"/>
      <c r="B62" s="192">
        <v>0</v>
      </c>
      <c r="C62" s="192">
        <v>0</v>
      </c>
      <c r="D62" s="192">
        <v>0</v>
      </c>
      <c r="E62" s="194">
        <f>D62+C62+B62</f>
        <v>0</v>
      </c>
      <c r="F62" s="47" t="s">
        <v>32</v>
      </c>
      <c r="G62" s="48" t="s">
        <v>33</v>
      </c>
      <c r="H62" s="49">
        <f>B62*0.1</f>
        <v>0</v>
      </c>
      <c r="I62" s="49">
        <f>C62*0.1</f>
        <v>0</v>
      </c>
      <c r="J62" s="49">
        <f>D62*0.15</f>
        <v>0</v>
      </c>
      <c r="K62" s="50">
        <f>J62+I62+H62</f>
        <v>0</v>
      </c>
      <c r="L62" s="51"/>
      <c r="M62" s="51"/>
      <c r="N62" s="51"/>
      <c r="O62" s="51">
        <f>N62+M62+L62</f>
        <v>0</v>
      </c>
      <c r="P62" s="49">
        <f>IF($F62="SAT",0,B62*0.02)</f>
        <v>0</v>
      </c>
      <c r="Q62" s="49">
        <f t="shared" ref="Q62:R62" si="146">IF($F62="SAT",0,C62*0.02)</f>
        <v>0</v>
      </c>
      <c r="R62" s="49">
        <f t="shared" si="146"/>
        <v>0</v>
      </c>
      <c r="S62" s="50">
        <f>R62+Q62+P62</f>
        <v>0</v>
      </c>
      <c r="T62" s="49">
        <f>B62*0.005</f>
        <v>0</v>
      </c>
      <c r="U62" s="49">
        <f>C62*0.005</f>
        <v>0</v>
      </c>
      <c r="V62" s="49">
        <f>D62*0.0075</f>
        <v>0</v>
      </c>
      <c r="W62" s="50">
        <f>V62+U62+T62</f>
        <v>0</v>
      </c>
      <c r="Y62" s="29">
        <f>A99</f>
        <v>46254</v>
      </c>
      <c r="Z62" s="144"/>
      <c r="AA62" s="144"/>
      <c r="AB62" s="144"/>
      <c r="AC62" s="73">
        <f t="shared" si="102"/>
        <v>0</v>
      </c>
      <c r="AD62" s="72">
        <f t="shared" si="103"/>
        <v>0</v>
      </c>
      <c r="AE62" s="73">
        <f t="shared" si="104"/>
        <v>0</v>
      </c>
      <c r="AF62" s="33">
        <f t="shared" si="98"/>
        <v>0</v>
      </c>
      <c r="AG62" s="33">
        <f t="shared" si="99"/>
        <v>0</v>
      </c>
      <c r="AH62" s="74">
        <f t="shared" si="100"/>
        <v>0</v>
      </c>
    </row>
    <row r="63" spans="1:34" s="54" customFormat="1" ht="15.6">
      <c r="A63" s="182"/>
      <c r="B63" s="193"/>
      <c r="C63" s="193"/>
      <c r="D63" s="193"/>
      <c r="E63" s="195"/>
      <c r="F63" s="53"/>
      <c r="G63" s="48" t="s">
        <v>34</v>
      </c>
      <c r="H63" s="49">
        <f>H61-H62</f>
        <v>0</v>
      </c>
      <c r="I63" s="49">
        <f t="shared" ref="I63:W63" si="147">I61-I62</f>
        <v>0</v>
      </c>
      <c r="J63" s="49">
        <f t="shared" si="147"/>
        <v>0</v>
      </c>
      <c r="K63" s="50">
        <f t="shared" si="147"/>
        <v>0</v>
      </c>
      <c r="L63" s="51">
        <f t="shared" si="147"/>
        <v>50</v>
      </c>
      <c r="M63" s="51">
        <f t="shared" si="147"/>
        <v>0</v>
      </c>
      <c r="N63" s="51">
        <f t="shared" si="147"/>
        <v>0</v>
      </c>
      <c r="O63" s="51">
        <f t="shared" si="147"/>
        <v>50</v>
      </c>
      <c r="P63" s="49">
        <f t="shared" si="147"/>
        <v>0</v>
      </c>
      <c r="Q63" s="49">
        <f t="shared" si="147"/>
        <v>0</v>
      </c>
      <c r="R63" s="49">
        <f t="shared" si="147"/>
        <v>0</v>
      </c>
      <c r="S63" s="50">
        <f t="shared" si="147"/>
        <v>0</v>
      </c>
      <c r="T63" s="49">
        <f t="shared" si="147"/>
        <v>0</v>
      </c>
      <c r="U63" s="49">
        <f t="shared" si="147"/>
        <v>0</v>
      </c>
      <c r="V63" s="49">
        <f t="shared" si="147"/>
        <v>0</v>
      </c>
      <c r="W63" s="50">
        <f t="shared" si="147"/>
        <v>0</v>
      </c>
      <c r="Y63" s="29">
        <f>A104</f>
        <v>46255</v>
      </c>
      <c r="Z63" s="66"/>
      <c r="AA63" s="66"/>
      <c r="AB63" s="66"/>
      <c r="AC63" s="73">
        <f t="shared" si="102"/>
        <v>0</v>
      </c>
      <c r="AD63" s="72">
        <f t="shared" si="103"/>
        <v>0</v>
      </c>
      <c r="AE63" s="73">
        <f t="shared" si="104"/>
        <v>0</v>
      </c>
      <c r="AF63" s="33">
        <f t="shared" si="98"/>
        <v>0</v>
      </c>
      <c r="AG63" s="33">
        <f t="shared" si="99"/>
        <v>0</v>
      </c>
      <c r="AH63" s="74">
        <f t="shared" si="100"/>
        <v>0</v>
      </c>
    </row>
    <row r="64" spans="1:34" ht="15.6">
      <c r="A64" s="180">
        <v>46247</v>
      </c>
      <c r="B64" s="183"/>
      <c r="C64" s="184"/>
      <c r="D64" s="184"/>
      <c r="E64" s="185"/>
      <c r="F64" s="23"/>
      <c r="G64" s="24" t="s">
        <v>29</v>
      </c>
      <c r="H64" s="55">
        <f>H61-H62</f>
        <v>0</v>
      </c>
      <c r="I64" s="55">
        <f t="shared" ref="I64:W64" si="148">I61-I62</f>
        <v>0</v>
      </c>
      <c r="J64" s="55">
        <f t="shared" si="148"/>
        <v>0</v>
      </c>
      <c r="K64" s="26">
        <f t="shared" si="148"/>
        <v>0</v>
      </c>
      <c r="L64" s="55">
        <f t="shared" si="148"/>
        <v>50</v>
      </c>
      <c r="M64" s="55">
        <f t="shared" si="148"/>
        <v>0</v>
      </c>
      <c r="N64" s="55">
        <f t="shared" si="148"/>
        <v>0</v>
      </c>
      <c r="O64" s="55">
        <f t="shared" si="148"/>
        <v>50</v>
      </c>
      <c r="P64" s="55">
        <f t="shared" si="148"/>
        <v>0</v>
      </c>
      <c r="Q64" s="55">
        <f t="shared" si="148"/>
        <v>0</v>
      </c>
      <c r="R64" s="55">
        <f t="shared" si="148"/>
        <v>0</v>
      </c>
      <c r="S64" s="26">
        <f t="shared" si="148"/>
        <v>0</v>
      </c>
      <c r="T64" s="55">
        <f t="shared" si="148"/>
        <v>0</v>
      </c>
      <c r="U64" s="55">
        <f t="shared" si="148"/>
        <v>0</v>
      </c>
      <c r="V64" s="55">
        <f t="shared" si="148"/>
        <v>0</v>
      </c>
      <c r="W64" s="26">
        <f t="shared" si="148"/>
        <v>0</v>
      </c>
      <c r="Y64" s="29">
        <f>A109</f>
        <v>46256</v>
      </c>
      <c r="Z64" s="70"/>
      <c r="AA64" s="70"/>
      <c r="AB64" s="143"/>
      <c r="AC64" s="73">
        <f t="shared" si="102"/>
        <v>0</v>
      </c>
      <c r="AD64" s="72">
        <f t="shared" si="103"/>
        <v>0</v>
      </c>
      <c r="AE64" s="73">
        <f t="shared" si="104"/>
        <v>0</v>
      </c>
      <c r="AF64" s="33">
        <f t="shared" si="98"/>
        <v>0</v>
      </c>
      <c r="AG64" s="33">
        <f t="shared" si="99"/>
        <v>0</v>
      </c>
      <c r="AH64" s="74">
        <f t="shared" si="100"/>
        <v>0</v>
      </c>
    </row>
    <row r="65" spans="1:34" ht="15.6">
      <c r="A65" s="181"/>
      <c r="B65" s="186"/>
      <c r="C65" s="187"/>
      <c r="D65" s="187"/>
      <c r="E65" s="188"/>
      <c r="F65" s="37"/>
      <c r="G65" s="24" t="s">
        <v>30</v>
      </c>
      <c r="H65" s="38">
        <v>0</v>
      </c>
      <c r="I65" s="38">
        <v>0</v>
      </c>
      <c r="J65" s="38">
        <v>0</v>
      </c>
      <c r="K65" s="26">
        <f t="shared" ref="K65:K66" si="149">J65+I65+H65</f>
        <v>0</v>
      </c>
      <c r="L65" s="39">
        <v>0</v>
      </c>
      <c r="M65" s="39">
        <v>0</v>
      </c>
      <c r="N65" s="39">
        <v>0</v>
      </c>
      <c r="O65" s="27">
        <v>2</v>
      </c>
      <c r="P65" s="38">
        <v>0</v>
      </c>
      <c r="Q65" s="38">
        <v>0</v>
      </c>
      <c r="R65" s="38">
        <v>0</v>
      </c>
      <c r="S65" s="26">
        <f t="shared" ref="S65:S66" si="150">R65+Q65+P65</f>
        <v>0</v>
      </c>
      <c r="T65" s="38">
        <v>0</v>
      </c>
      <c r="U65" s="38">
        <v>0</v>
      </c>
      <c r="V65" s="38">
        <v>0</v>
      </c>
      <c r="W65" s="26">
        <f t="shared" ref="W65:W66" si="151">V65+U65+T65</f>
        <v>0</v>
      </c>
      <c r="Y65" s="29">
        <f>A114</f>
        <v>46257</v>
      </c>
      <c r="Z65" s="70"/>
      <c r="AA65" s="70"/>
      <c r="AB65" s="143"/>
      <c r="AC65" s="73">
        <f t="shared" si="102"/>
        <v>0</v>
      </c>
      <c r="AD65" s="72">
        <f t="shared" si="103"/>
        <v>0</v>
      </c>
      <c r="AE65" s="73">
        <f t="shared" si="104"/>
        <v>0</v>
      </c>
      <c r="AF65" s="33">
        <f t="shared" si="98"/>
        <v>0</v>
      </c>
      <c r="AG65" s="33">
        <f t="shared" si="99"/>
        <v>0</v>
      </c>
      <c r="AH65" s="74">
        <f t="shared" si="100"/>
        <v>0</v>
      </c>
    </row>
    <row r="66" spans="1:34" s="46" customFormat="1" ht="15.6">
      <c r="A66" s="181"/>
      <c r="B66" s="189"/>
      <c r="C66" s="190"/>
      <c r="D66" s="190"/>
      <c r="E66" s="191"/>
      <c r="F66" s="40"/>
      <c r="G66" s="41" t="s">
        <v>31</v>
      </c>
      <c r="H66" s="42">
        <f>H64+H65</f>
        <v>0</v>
      </c>
      <c r="I66" s="42">
        <f t="shared" ref="I66:J66" si="152">I64+I65</f>
        <v>0</v>
      </c>
      <c r="J66" s="42">
        <f t="shared" si="152"/>
        <v>0</v>
      </c>
      <c r="K66" s="43">
        <f t="shared" si="149"/>
        <v>0</v>
      </c>
      <c r="L66" s="44">
        <f>L64+L65</f>
        <v>50</v>
      </c>
      <c r="M66" s="44">
        <f t="shared" ref="M66:N66" si="153">M64+M65</f>
        <v>0</v>
      </c>
      <c r="N66" s="44">
        <f t="shared" si="153"/>
        <v>0</v>
      </c>
      <c r="O66" s="45">
        <f t="shared" ref="O66" si="154">N66+M66+L66</f>
        <v>50</v>
      </c>
      <c r="P66" s="42">
        <f>P64+P65</f>
        <v>0</v>
      </c>
      <c r="Q66" s="42">
        <f t="shared" ref="Q66:R66" si="155">Q64+Q65</f>
        <v>0</v>
      </c>
      <c r="R66" s="42">
        <f t="shared" si="155"/>
        <v>0</v>
      </c>
      <c r="S66" s="43">
        <f t="shared" si="150"/>
        <v>0</v>
      </c>
      <c r="T66" s="42">
        <f>T64+T65</f>
        <v>0</v>
      </c>
      <c r="U66" s="42">
        <f t="shared" ref="U66:V66" si="156">U64+U65</f>
        <v>0</v>
      </c>
      <c r="V66" s="42">
        <f t="shared" si="156"/>
        <v>0</v>
      </c>
      <c r="W66" s="43">
        <f t="shared" si="151"/>
        <v>0</v>
      </c>
      <c r="Y66" s="29">
        <f>A119</f>
        <v>46258</v>
      </c>
      <c r="Z66" s="70"/>
      <c r="AA66" s="70"/>
      <c r="AB66" s="70"/>
      <c r="AC66" s="73">
        <f t="shared" si="102"/>
        <v>0</v>
      </c>
      <c r="AD66" s="72">
        <f t="shared" si="103"/>
        <v>0</v>
      </c>
      <c r="AE66" s="73">
        <f t="shared" si="104"/>
        <v>0</v>
      </c>
      <c r="AF66" s="33">
        <f t="shared" si="98"/>
        <v>0</v>
      </c>
      <c r="AG66" s="33">
        <f t="shared" si="99"/>
        <v>0</v>
      </c>
      <c r="AH66" s="74">
        <f t="shared" si="100"/>
        <v>0</v>
      </c>
    </row>
    <row r="67" spans="1:34" s="52" customFormat="1" ht="15.6">
      <c r="A67" s="181"/>
      <c r="B67" s="192">
        <v>0</v>
      </c>
      <c r="C67" s="192">
        <v>0</v>
      </c>
      <c r="D67" s="192">
        <v>0</v>
      </c>
      <c r="E67" s="194">
        <f>D67+C67+B67</f>
        <v>0</v>
      </c>
      <c r="F67" s="47" t="s">
        <v>32</v>
      </c>
      <c r="G67" s="48" t="s">
        <v>33</v>
      </c>
      <c r="H67" s="49">
        <f>B67*0.1</f>
        <v>0</v>
      </c>
      <c r="I67" s="49">
        <f>C67*0.1</f>
        <v>0</v>
      </c>
      <c r="J67" s="49">
        <f>D67*0.15</f>
        <v>0</v>
      </c>
      <c r="K67" s="50">
        <f>J67+I67+H67</f>
        <v>0</v>
      </c>
      <c r="L67" s="51"/>
      <c r="M67" s="51"/>
      <c r="N67" s="51"/>
      <c r="O67" s="51">
        <f>N67+M67+L67</f>
        <v>0</v>
      </c>
      <c r="P67" s="49">
        <f>IF($F67="SAT",0,B67*0.02)</f>
        <v>0</v>
      </c>
      <c r="Q67" s="49">
        <f t="shared" ref="Q67:R67" si="157">IF($F67="SAT",0,C67*0.02)</f>
        <v>0</v>
      </c>
      <c r="R67" s="49">
        <f t="shared" si="157"/>
        <v>0</v>
      </c>
      <c r="S67" s="50">
        <f>R67+Q67+P67</f>
        <v>0</v>
      </c>
      <c r="T67" s="49">
        <f>B67*0.005</f>
        <v>0</v>
      </c>
      <c r="U67" s="49">
        <f>C67*0.005</f>
        <v>0</v>
      </c>
      <c r="V67" s="49">
        <f>D67*0.0075</f>
        <v>0</v>
      </c>
      <c r="W67" s="50">
        <f>V67+U67+T67</f>
        <v>0</v>
      </c>
      <c r="Y67" s="29">
        <f>A124</f>
        <v>46259</v>
      </c>
      <c r="Z67" s="144"/>
      <c r="AA67" s="144"/>
      <c r="AB67" s="144"/>
      <c r="AC67" s="73">
        <f t="shared" si="102"/>
        <v>0</v>
      </c>
      <c r="AD67" s="72">
        <f t="shared" si="103"/>
        <v>0</v>
      </c>
      <c r="AE67" s="73">
        <f t="shared" si="104"/>
        <v>0</v>
      </c>
      <c r="AF67" s="33">
        <f t="shared" si="98"/>
        <v>0</v>
      </c>
      <c r="AG67" s="33">
        <f t="shared" si="99"/>
        <v>0</v>
      </c>
      <c r="AH67" s="74">
        <f t="shared" si="100"/>
        <v>0</v>
      </c>
    </row>
    <row r="68" spans="1:34" s="54" customFormat="1" ht="15.6">
      <c r="A68" s="182"/>
      <c r="B68" s="193"/>
      <c r="C68" s="193"/>
      <c r="D68" s="193"/>
      <c r="E68" s="195"/>
      <c r="F68" s="53"/>
      <c r="G68" s="48" t="s">
        <v>34</v>
      </c>
      <c r="H68" s="49">
        <f>H66-H67</f>
        <v>0</v>
      </c>
      <c r="I68" s="49">
        <f t="shared" ref="I68:W68" si="158">I66-I67</f>
        <v>0</v>
      </c>
      <c r="J68" s="49">
        <f t="shared" si="158"/>
        <v>0</v>
      </c>
      <c r="K68" s="50">
        <f t="shared" si="158"/>
        <v>0</v>
      </c>
      <c r="L68" s="51">
        <f t="shared" si="158"/>
        <v>50</v>
      </c>
      <c r="M68" s="51">
        <f t="shared" si="158"/>
        <v>0</v>
      </c>
      <c r="N68" s="51">
        <f t="shared" si="158"/>
        <v>0</v>
      </c>
      <c r="O68" s="51">
        <f t="shared" si="158"/>
        <v>50</v>
      </c>
      <c r="P68" s="49">
        <f t="shared" si="158"/>
        <v>0</v>
      </c>
      <c r="Q68" s="49">
        <f t="shared" si="158"/>
        <v>0</v>
      </c>
      <c r="R68" s="49">
        <f t="shared" si="158"/>
        <v>0</v>
      </c>
      <c r="S68" s="50">
        <f t="shared" si="158"/>
        <v>0</v>
      </c>
      <c r="T68" s="49">
        <f t="shared" si="158"/>
        <v>0</v>
      </c>
      <c r="U68" s="49">
        <f t="shared" si="158"/>
        <v>0</v>
      </c>
      <c r="V68" s="49">
        <f t="shared" si="158"/>
        <v>0</v>
      </c>
      <c r="W68" s="50">
        <f t="shared" si="158"/>
        <v>0</v>
      </c>
      <c r="Y68" s="29">
        <f>A129</f>
        <v>46260</v>
      </c>
      <c r="Z68" s="66"/>
      <c r="AA68" s="66"/>
      <c r="AB68" s="66"/>
      <c r="AC68" s="73">
        <f t="shared" si="102"/>
        <v>0</v>
      </c>
      <c r="AD68" s="72">
        <f t="shared" si="103"/>
        <v>0</v>
      </c>
      <c r="AE68" s="73">
        <f t="shared" si="104"/>
        <v>0</v>
      </c>
      <c r="AF68" s="33">
        <f t="shared" si="98"/>
        <v>0</v>
      </c>
      <c r="AG68" s="33">
        <f t="shared" si="99"/>
        <v>0</v>
      </c>
      <c r="AH68" s="74">
        <f t="shared" si="100"/>
        <v>0</v>
      </c>
    </row>
    <row r="69" spans="1:34" ht="15.6">
      <c r="A69" s="180">
        <v>46248</v>
      </c>
      <c r="B69" s="183"/>
      <c r="C69" s="184"/>
      <c r="D69" s="184"/>
      <c r="E69" s="185"/>
      <c r="F69" s="23"/>
      <c r="G69" s="24" t="s">
        <v>29</v>
      </c>
      <c r="H69" s="55">
        <f>H66-H67</f>
        <v>0</v>
      </c>
      <c r="I69" s="55">
        <f t="shared" ref="I69:W69" si="159">I66-I67</f>
        <v>0</v>
      </c>
      <c r="J69" s="55">
        <f t="shared" si="159"/>
        <v>0</v>
      </c>
      <c r="K69" s="26">
        <f t="shared" si="159"/>
        <v>0</v>
      </c>
      <c r="L69" s="55">
        <f t="shared" si="159"/>
        <v>50</v>
      </c>
      <c r="M69" s="55">
        <f t="shared" si="159"/>
        <v>0</v>
      </c>
      <c r="N69" s="55">
        <f t="shared" si="159"/>
        <v>0</v>
      </c>
      <c r="O69" s="55">
        <f t="shared" si="159"/>
        <v>50</v>
      </c>
      <c r="P69" s="55">
        <f t="shared" si="159"/>
        <v>0</v>
      </c>
      <c r="Q69" s="55">
        <f t="shared" si="159"/>
        <v>0</v>
      </c>
      <c r="R69" s="55">
        <f t="shared" si="159"/>
        <v>0</v>
      </c>
      <c r="S69" s="26">
        <f t="shared" si="159"/>
        <v>0</v>
      </c>
      <c r="T69" s="55">
        <f t="shared" si="159"/>
        <v>0</v>
      </c>
      <c r="U69" s="55">
        <f t="shared" si="159"/>
        <v>0</v>
      </c>
      <c r="V69" s="55">
        <f t="shared" si="159"/>
        <v>0</v>
      </c>
      <c r="W69" s="26">
        <f t="shared" si="159"/>
        <v>0</v>
      </c>
      <c r="Y69" s="29">
        <f>A134</f>
        <v>46261</v>
      </c>
      <c r="Z69" s="70"/>
      <c r="AA69" s="70"/>
      <c r="AB69" s="143"/>
      <c r="AC69" s="73">
        <f t="shared" si="102"/>
        <v>0</v>
      </c>
      <c r="AD69" s="72">
        <f t="shared" si="103"/>
        <v>0</v>
      </c>
      <c r="AE69" s="73">
        <f t="shared" si="104"/>
        <v>0</v>
      </c>
      <c r="AF69" s="33">
        <f t="shared" si="98"/>
        <v>0</v>
      </c>
      <c r="AG69" s="33">
        <f t="shared" si="99"/>
        <v>0</v>
      </c>
      <c r="AH69" s="74">
        <f t="shared" si="100"/>
        <v>0</v>
      </c>
    </row>
    <row r="70" spans="1:34" ht="15.6">
      <c r="A70" s="181"/>
      <c r="B70" s="186"/>
      <c r="C70" s="187"/>
      <c r="D70" s="187"/>
      <c r="E70" s="188"/>
      <c r="F70" s="37"/>
      <c r="G70" s="24" t="s">
        <v>30</v>
      </c>
      <c r="H70" s="38">
        <v>0</v>
      </c>
      <c r="I70" s="38">
        <v>0</v>
      </c>
      <c r="J70" s="38">
        <v>0</v>
      </c>
      <c r="K70" s="26">
        <f t="shared" ref="K70:K71" si="160">J70+I70+H70</f>
        <v>0</v>
      </c>
      <c r="L70" s="39">
        <v>0</v>
      </c>
      <c r="M70" s="39">
        <v>0</v>
      </c>
      <c r="N70" s="39">
        <v>0</v>
      </c>
      <c r="O70" s="27">
        <v>2</v>
      </c>
      <c r="P70" s="38">
        <v>0</v>
      </c>
      <c r="Q70" s="38">
        <v>0</v>
      </c>
      <c r="R70" s="38">
        <v>0</v>
      </c>
      <c r="S70" s="26">
        <f t="shared" ref="S70:S71" si="161">R70+Q70+P70</f>
        <v>0</v>
      </c>
      <c r="T70" s="38">
        <v>0</v>
      </c>
      <c r="U70" s="38">
        <v>0</v>
      </c>
      <c r="V70" s="38">
        <v>0</v>
      </c>
      <c r="W70" s="26">
        <f t="shared" ref="W70:W71" si="162">V70+U70+T70</f>
        <v>0</v>
      </c>
      <c r="Y70" s="29">
        <f>A139</f>
        <v>46262</v>
      </c>
      <c r="Z70" s="70"/>
      <c r="AA70" s="70"/>
      <c r="AB70" s="143"/>
      <c r="AC70" s="73">
        <f t="shared" si="102"/>
        <v>0</v>
      </c>
      <c r="AD70" s="72">
        <f t="shared" si="103"/>
        <v>0</v>
      </c>
      <c r="AE70" s="73">
        <f t="shared" si="104"/>
        <v>0</v>
      </c>
      <c r="AF70" s="33">
        <f t="shared" si="98"/>
        <v>0</v>
      </c>
      <c r="AG70" s="33">
        <f t="shared" si="99"/>
        <v>0</v>
      </c>
      <c r="AH70" s="74">
        <f t="shared" si="100"/>
        <v>0</v>
      </c>
    </row>
    <row r="71" spans="1:34" s="46" customFormat="1" ht="15.6">
      <c r="A71" s="181"/>
      <c r="B71" s="189"/>
      <c r="C71" s="190"/>
      <c r="D71" s="190"/>
      <c r="E71" s="191"/>
      <c r="F71" s="40"/>
      <c r="G71" s="41" t="s">
        <v>31</v>
      </c>
      <c r="H71" s="42">
        <f>H69+H70</f>
        <v>0</v>
      </c>
      <c r="I71" s="42">
        <f t="shared" ref="I71:J71" si="163">I69+I70</f>
        <v>0</v>
      </c>
      <c r="J71" s="42">
        <f t="shared" si="163"/>
        <v>0</v>
      </c>
      <c r="K71" s="43">
        <f t="shared" si="160"/>
        <v>0</v>
      </c>
      <c r="L71" s="44">
        <f>L69+L70</f>
        <v>50</v>
      </c>
      <c r="M71" s="44">
        <f t="shared" ref="M71:N71" si="164">M69+M70</f>
        <v>0</v>
      </c>
      <c r="N71" s="44">
        <f t="shared" si="164"/>
        <v>0</v>
      </c>
      <c r="O71" s="45">
        <f t="shared" ref="O71" si="165">N71+M71+L71</f>
        <v>50</v>
      </c>
      <c r="P71" s="42">
        <f>P69+P70</f>
        <v>0</v>
      </c>
      <c r="Q71" s="42">
        <f t="shared" ref="Q71:R71" si="166">Q69+Q70</f>
        <v>0</v>
      </c>
      <c r="R71" s="42">
        <f t="shared" si="166"/>
        <v>0</v>
      </c>
      <c r="S71" s="43">
        <f t="shared" si="161"/>
        <v>0</v>
      </c>
      <c r="T71" s="42">
        <f>T69+T70</f>
        <v>0</v>
      </c>
      <c r="U71" s="42">
        <f t="shared" ref="U71:V71" si="167">U69+U70</f>
        <v>0</v>
      </c>
      <c r="V71" s="42">
        <f t="shared" si="167"/>
        <v>0</v>
      </c>
      <c r="W71" s="43">
        <f t="shared" si="162"/>
        <v>0</v>
      </c>
      <c r="Y71" s="29">
        <f>A144</f>
        <v>46263</v>
      </c>
      <c r="Z71" s="70"/>
      <c r="AA71" s="70"/>
      <c r="AB71" s="70"/>
      <c r="AC71" s="73">
        <f t="shared" si="102"/>
        <v>0</v>
      </c>
      <c r="AD71" s="72">
        <f t="shared" si="103"/>
        <v>0</v>
      </c>
      <c r="AE71" s="73">
        <f t="shared" si="104"/>
        <v>0</v>
      </c>
      <c r="AF71" s="33">
        <f t="shared" si="98"/>
        <v>0</v>
      </c>
      <c r="AG71" s="33">
        <f t="shared" si="99"/>
        <v>0</v>
      </c>
      <c r="AH71" s="74">
        <f t="shared" si="100"/>
        <v>0</v>
      </c>
    </row>
    <row r="72" spans="1:34" s="52" customFormat="1" ht="15.6">
      <c r="A72" s="181"/>
      <c r="B72" s="192">
        <v>0</v>
      </c>
      <c r="C72" s="192">
        <v>0</v>
      </c>
      <c r="D72" s="192">
        <v>0</v>
      </c>
      <c r="E72" s="194">
        <f>D72+C72+B72</f>
        <v>0</v>
      </c>
      <c r="F72" s="47" t="s">
        <v>32</v>
      </c>
      <c r="G72" s="48" t="s">
        <v>33</v>
      </c>
      <c r="H72" s="49">
        <f>B72*0.1</f>
        <v>0</v>
      </c>
      <c r="I72" s="49">
        <f>C72*0.1</f>
        <v>0</v>
      </c>
      <c r="J72" s="49">
        <f>D72*0.15</f>
        <v>0</v>
      </c>
      <c r="K72" s="50">
        <f>J72+I72+H72</f>
        <v>0</v>
      </c>
      <c r="L72" s="51"/>
      <c r="M72" s="51"/>
      <c r="N72" s="51"/>
      <c r="O72" s="51">
        <f>N72+M72+L72</f>
        <v>0</v>
      </c>
      <c r="P72" s="49">
        <f>IF($F72="SAT",0,B72*0.02)</f>
        <v>0</v>
      </c>
      <c r="Q72" s="49">
        <f t="shared" ref="Q72:R72" si="168">IF($F72="SAT",0,C72*0.02)</f>
        <v>0</v>
      </c>
      <c r="R72" s="49">
        <f t="shared" si="168"/>
        <v>0</v>
      </c>
      <c r="S72" s="50">
        <f>R72+Q72+P72</f>
        <v>0</v>
      </c>
      <c r="T72" s="49">
        <f>B72*0.005</f>
        <v>0</v>
      </c>
      <c r="U72" s="49">
        <f>C72*0.005</f>
        <v>0</v>
      </c>
      <c r="V72" s="49">
        <f>D72*0.0075</f>
        <v>0</v>
      </c>
      <c r="W72" s="50">
        <f>V72+U72+T72</f>
        <v>0</v>
      </c>
      <c r="Y72" s="29">
        <f>A149</f>
        <v>46264</v>
      </c>
      <c r="Z72" s="144"/>
      <c r="AA72" s="144"/>
      <c r="AB72" s="144"/>
      <c r="AC72" s="73">
        <f t="shared" si="102"/>
        <v>0</v>
      </c>
      <c r="AD72" s="72">
        <f t="shared" si="103"/>
        <v>0</v>
      </c>
      <c r="AE72" s="73">
        <f t="shared" si="104"/>
        <v>0</v>
      </c>
      <c r="AF72" s="33">
        <f t="shared" si="98"/>
        <v>0</v>
      </c>
      <c r="AG72" s="33">
        <f t="shared" si="99"/>
        <v>0</v>
      </c>
      <c r="AH72" s="74">
        <f t="shared" si="100"/>
        <v>0</v>
      </c>
    </row>
    <row r="73" spans="1:34" s="54" customFormat="1" ht="15.6">
      <c r="A73" s="182"/>
      <c r="B73" s="193"/>
      <c r="C73" s="193"/>
      <c r="D73" s="193"/>
      <c r="E73" s="195"/>
      <c r="F73" s="53"/>
      <c r="G73" s="48" t="s">
        <v>34</v>
      </c>
      <c r="H73" s="49">
        <f>H71-H72</f>
        <v>0</v>
      </c>
      <c r="I73" s="49">
        <f t="shared" ref="I73:W73" si="169">I71-I72</f>
        <v>0</v>
      </c>
      <c r="J73" s="49">
        <f t="shared" si="169"/>
        <v>0</v>
      </c>
      <c r="K73" s="50">
        <f t="shared" si="169"/>
        <v>0</v>
      </c>
      <c r="L73" s="51">
        <f t="shared" si="169"/>
        <v>50</v>
      </c>
      <c r="M73" s="51">
        <f t="shared" si="169"/>
        <v>0</v>
      </c>
      <c r="N73" s="51">
        <f t="shared" si="169"/>
        <v>0</v>
      </c>
      <c r="O73" s="51">
        <f t="shared" si="169"/>
        <v>50</v>
      </c>
      <c r="P73" s="49">
        <f t="shared" si="169"/>
        <v>0</v>
      </c>
      <c r="Q73" s="49">
        <f t="shared" si="169"/>
        <v>0</v>
      </c>
      <c r="R73" s="49">
        <f t="shared" si="169"/>
        <v>0</v>
      </c>
      <c r="S73" s="50">
        <f t="shared" si="169"/>
        <v>0</v>
      </c>
      <c r="T73" s="49">
        <f t="shared" si="169"/>
        <v>0</v>
      </c>
      <c r="U73" s="49">
        <f t="shared" si="169"/>
        <v>0</v>
      </c>
      <c r="V73" s="49">
        <f t="shared" si="169"/>
        <v>0</v>
      </c>
      <c r="W73" s="50">
        <f t="shared" si="169"/>
        <v>0</v>
      </c>
      <c r="Y73" s="29">
        <f>A154</f>
        <v>46265</v>
      </c>
      <c r="Z73" s="66"/>
      <c r="AA73" s="66"/>
      <c r="AB73" s="66"/>
      <c r="AC73" s="73">
        <f t="shared" si="102"/>
        <v>0</v>
      </c>
      <c r="AD73" s="72">
        <f t="shared" si="103"/>
        <v>0</v>
      </c>
      <c r="AE73" s="73">
        <f t="shared" si="104"/>
        <v>0</v>
      </c>
      <c r="AF73" s="33">
        <f t="shared" si="98"/>
        <v>0</v>
      </c>
      <c r="AG73" s="33">
        <f t="shared" si="99"/>
        <v>0</v>
      </c>
      <c r="AH73" s="74">
        <f t="shared" si="100"/>
        <v>0</v>
      </c>
    </row>
    <row r="74" spans="1:34" ht="15.6">
      <c r="A74" s="180">
        <v>46249</v>
      </c>
      <c r="B74" s="183"/>
      <c r="C74" s="184"/>
      <c r="D74" s="184"/>
      <c r="E74" s="185"/>
      <c r="F74" s="23"/>
      <c r="G74" s="24" t="s">
        <v>29</v>
      </c>
      <c r="H74" s="55">
        <f>H71-H72</f>
        <v>0</v>
      </c>
      <c r="I74" s="55">
        <f t="shared" ref="I74:W74" si="170">I71-I72</f>
        <v>0</v>
      </c>
      <c r="J74" s="55">
        <f t="shared" si="170"/>
        <v>0</v>
      </c>
      <c r="K74" s="26">
        <f t="shared" si="170"/>
        <v>0</v>
      </c>
      <c r="L74" s="55">
        <f t="shared" si="170"/>
        <v>50</v>
      </c>
      <c r="M74" s="55">
        <f t="shared" si="170"/>
        <v>0</v>
      </c>
      <c r="N74" s="55">
        <f t="shared" si="170"/>
        <v>0</v>
      </c>
      <c r="O74" s="55">
        <f t="shared" si="170"/>
        <v>50</v>
      </c>
      <c r="P74" s="55">
        <f t="shared" si="170"/>
        <v>0</v>
      </c>
      <c r="Q74" s="55">
        <f t="shared" si="170"/>
        <v>0</v>
      </c>
      <c r="R74" s="55">
        <f t="shared" si="170"/>
        <v>0</v>
      </c>
      <c r="S74" s="26">
        <f t="shared" si="170"/>
        <v>0</v>
      </c>
      <c r="T74" s="55">
        <f t="shared" si="170"/>
        <v>0</v>
      </c>
      <c r="U74" s="55">
        <f t="shared" si="170"/>
        <v>0</v>
      </c>
      <c r="V74" s="55">
        <f t="shared" si="170"/>
        <v>0</v>
      </c>
      <c r="W74" s="26">
        <f t="shared" si="170"/>
        <v>0</v>
      </c>
      <c r="Y74" s="76" t="s">
        <v>36</v>
      </c>
      <c r="Z74" s="138">
        <f>SUM(Z43:Z73)</f>
        <v>0</v>
      </c>
      <c r="AA74" s="138">
        <f t="shared" ref="AA74:AB74" si="171">SUM(AA43:AA73)</f>
        <v>0</v>
      </c>
      <c r="AB74" s="138">
        <f t="shared" si="171"/>
        <v>0</v>
      </c>
      <c r="AC74" s="76">
        <f t="shared" si="102"/>
        <v>0</v>
      </c>
      <c r="AD74" s="76">
        <f t="shared" ref="AD74" si="172">SUM(AD43:AD73)</f>
        <v>0</v>
      </c>
      <c r="AE74" s="76">
        <f t="shared" si="104"/>
        <v>0</v>
      </c>
      <c r="AF74" s="77">
        <f>SUM(AF43:AF73)</f>
        <v>0</v>
      </c>
      <c r="AG74" s="77">
        <f>SUM(AG43:AG73)</f>
        <v>0</v>
      </c>
      <c r="AH74" s="77">
        <f>SUM(AH43:AH73)</f>
        <v>0</v>
      </c>
    </row>
    <row r="75" spans="1:34" ht="15.6">
      <c r="A75" s="181"/>
      <c r="B75" s="186"/>
      <c r="C75" s="187"/>
      <c r="D75" s="187"/>
      <c r="E75" s="188"/>
      <c r="F75" s="37"/>
      <c r="G75" s="24" t="s">
        <v>30</v>
      </c>
      <c r="H75" s="38">
        <v>0</v>
      </c>
      <c r="I75" s="38">
        <v>0</v>
      </c>
      <c r="J75" s="38">
        <v>0</v>
      </c>
      <c r="K75" s="26">
        <f t="shared" ref="K75:K76" si="173">J75+I75+H75</f>
        <v>0</v>
      </c>
      <c r="L75" s="39">
        <v>0</v>
      </c>
      <c r="M75" s="39">
        <v>0</v>
      </c>
      <c r="N75" s="39">
        <v>0</v>
      </c>
      <c r="O75" s="27">
        <v>2</v>
      </c>
      <c r="P75" s="38">
        <v>0</v>
      </c>
      <c r="Q75" s="38">
        <v>0</v>
      </c>
      <c r="R75" s="38">
        <v>0</v>
      </c>
      <c r="S75" s="26">
        <f t="shared" ref="S75:S76" si="174">R75+Q75+P75</f>
        <v>0</v>
      </c>
      <c r="T75" s="38">
        <v>0</v>
      </c>
      <c r="U75" s="38">
        <v>0</v>
      </c>
      <c r="V75" s="38">
        <v>0</v>
      </c>
      <c r="W75" s="26">
        <f t="shared" ref="W75:W76" si="175">V75+U75+T75</f>
        <v>0</v>
      </c>
      <c r="Y75" s="69"/>
      <c r="Z75" s="54"/>
      <c r="AA75" s="54"/>
      <c r="AB75" s="197" t="s">
        <v>47</v>
      </c>
      <c r="AC75" s="166"/>
      <c r="AD75" s="166"/>
      <c r="AE75" s="166"/>
    </row>
    <row r="76" spans="1:34" s="46" customFormat="1" ht="15.6">
      <c r="A76" s="181"/>
      <c r="B76" s="189"/>
      <c r="C76" s="190"/>
      <c r="D76" s="190"/>
      <c r="E76" s="191"/>
      <c r="F76" s="40"/>
      <c r="G76" s="41" t="s">
        <v>31</v>
      </c>
      <c r="H76" s="42">
        <f>H74+H75</f>
        <v>0</v>
      </c>
      <c r="I76" s="42">
        <f t="shared" ref="I76:J76" si="176">I74+I75</f>
        <v>0</v>
      </c>
      <c r="J76" s="42">
        <f t="shared" si="176"/>
        <v>0</v>
      </c>
      <c r="K76" s="43">
        <f t="shared" si="173"/>
        <v>0</v>
      </c>
      <c r="L76" s="44">
        <f>L74+L75</f>
        <v>50</v>
      </c>
      <c r="M76" s="44">
        <f t="shared" ref="M76:N76" si="177">M74+M75</f>
        <v>0</v>
      </c>
      <c r="N76" s="44">
        <f t="shared" si="177"/>
        <v>0</v>
      </c>
      <c r="O76" s="45">
        <f t="shared" ref="O76" si="178">N76+M76+L76</f>
        <v>50</v>
      </c>
      <c r="P76" s="42">
        <f>P74+P75</f>
        <v>0</v>
      </c>
      <c r="Q76" s="42">
        <f t="shared" ref="Q76:R76" si="179">Q74+Q75</f>
        <v>0</v>
      </c>
      <c r="R76" s="42">
        <f t="shared" si="179"/>
        <v>0</v>
      </c>
      <c r="S76" s="43">
        <f t="shared" si="174"/>
        <v>0</v>
      </c>
      <c r="T76" s="42">
        <f>T74+T75</f>
        <v>0</v>
      </c>
      <c r="U76" s="42">
        <f t="shared" ref="U76:V76" si="180">U74+U75</f>
        <v>0</v>
      </c>
      <c r="V76" s="42">
        <f t="shared" si="180"/>
        <v>0</v>
      </c>
      <c r="W76" s="43">
        <f t="shared" si="175"/>
        <v>0</v>
      </c>
      <c r="AC76" s="166">
        <f>AF74+AG74+AH74</f>
        <v>0</v>
      </c>
      <c r="AD76" s="196" t="s">
        <v>48</v>
      </c>
      <c r="AE76" s="196"/>
      <c r="AF76" s="69"/>
      <c r="AG76" s="69"/>
      <c r="AH76" s="69"/>
    </row>
    <row r="77" spans="1:34" s="52" customFormat="1" ht="15.6">
      <c r="A77" s="181"/>
      <c r="B77" s="192">
        <v>0</v>
      </c>
      <c r="C77" s="192">
        <v>0</v>
      </c>
      <c r="D77" s="192">
        <v>0</v>
      </c>
      <c r="E77" s="194">
        <f>D77+C77+B77</f>
        <v>0</v>
      </c>
      <c r="F77" s="47" t="s">
        <v>35</v>
      </c>
      <c r="G77" s="48" t="s">
        <v>33</v>
      </c>
      <c r="H77" s="49">
        <f>B77*0.1</f>
        <v>0</v>
      </c>
      <c r="I77" s="49">
        <f>C77*0.1</f>
        <v>0</v>
      </c>
      <c r="J77" s="49">
        <f>D77*0.15</f>
        <v>0</v>
      </c>
      <c r="K77" s="50">
        <f>J77+I77+H77</f>
        <v>0</v>
      </c>
      <c r="L77" s="51"/>
      <c r="M77" s="51"/>
      <c r="N77" s="51"/>
      <c r="O77" s="51">
        <f>N77+M77+L77</f>
        <v>0</v>
      </c>
      <c r="P77" s="49">
        <f>IF($F77="SAT",0,B77*0.02)</f>
        <v>0</v>
      </c>
      <c r="Q77" s="49">
        <f t="shared" ref="Q77:R77" si="181">IF($F77="SAT",0,C77*0.02)</f>
        <v>0</v>
      </c>
      <c r="R77" s="49">
        <f t="shared" si="181"/>
        <v>0</v>
      </c>
      <c r="S77" s="50">
        <f>R77+Q77+P77</f>
        <v>0</v>
      </c>
      <c r="T77" s="49">
        <f>B77*0.005</f>
        <v>0</v>
      </c>
      <c r="U77" s="49">
        <f>C77*0.005</f>
        <v>0</v>
      </c>
      <c r="V77" s="49">
        <f>D77*0.0075</f>
        <v>0</v>
      </c>
      <c r="W77" s="50">
        <f>V77+U77+T77</f>
        <v>0</v>
      </c>
      <c r="Y77" s="54"/>
      <c r="Z77" s="54"/>
      <c r="AA77" s="54"/>
      <c r="AC77" s="166"/>
      <c r="AD77" s="196"/>
      <c r="AE77" s="196"/>
      <c r="AF77" s="65"/>
      <c r="AG77" s="65"/>
      <c r="AH77" s="71"/>
    </row>
    <row r="78" spans="1:34" s="54" customFormat="1" ht="27">
      <c r="A78" s="182"/>
      <c r="B78" s="193"/>
      <c r="C78" s="193"/>
      <c r="D78" s="193"/>
      <c r="E78" s="195"/>
      <c r="F78" s="53"/>
      <c r="G78" s="48" t="s">
        <v>34</v>
      </c>
      <c r="H78" s="49">
        <f>H76-H77</f>
        <v>0</v>
      </c>
      <c r="I78" s="49">
        <f t="shared" ref="I78:W78" si="182">I76-I77</f>
        <v>0</v>
      </c>
      <c r="J78" s="49">
        <f t="shared" si="182"/>
        <v>0</v>
      </c>
      <c r="K78" s="50">
        <f t="shared" si="182"/>
        <v>0</v>
      </c>
      <c r="L78" s="51">
        <f t="shared" si="182"/>
        <v>50</v>
      </c>
      <c r="M78" s="51">
        <f t="shared" si="182"/>
        <v>0</v>
      </c>
      <c r="N78" s="51">
        <f t="shared" si="182"/>
        <v>0</v>
      </c>
      <c r="O78" s="51">
        <f t="shared" si="182"/>
        <v>50</v>
      </c>
      <c r="P78" s="49">
        <f t="shared" si="182"/>
        <v>0</v>
      </c>
      <c r="Q78" s="49">
        <f t="shared" si="182"/>
        <v>0</v>
      </c>
      <c r="R78" s="49">
        <f t="shared" si="182"/>
        <v>0</v>
      </c>
      <c r="S78" s="50">
        <f t="shared" si="182"/>
        <v>0</v>
      </c>
      <c r="T78" s="49">
        <f t="shared" si="182"/>
        <v>0</v>
      </c>
      <c r="U78" s="49">
        <f t="shared" si="182"/>
        <v>0</v>
      </c>
      <c r="V78" s="49">
        <f t="shared" si="182"/>
        <v>0</v>
      </c>
      <c r="W78" s="50">
        <f t="shared" si="182"/>
        <v>0</v>
      </c>
      <c r="Y78" s="198" t="s">
        <v>49</v>
      </c>
      <c r="Z78" s="198"/>
      <c r="AA78" s="198"/>
      <c r="AC78" s="166">
        <f>AF74+AG74</f>
        <v>0</v>
      </c>
      <c r="AD78" s="196" t="s">
        <v>50</v>
      </c>
      <c r="AE78" s="196"/>
      <c r="AG78" s="65"/>
      <c r="AH78" s="65"/>
    </row>
    <row r="79" spans="1:34" ht="15.6">
      <c r="A79" s="180">
        <v>46250</v>
      </c>
      <c r="B79" s="183"/>
      <c r="C79" s="184"/>
      <c r="D79" s="184"/>
      <c r="E79" s="185"/>
      <c r="F79" s="23"/>
      <c r="G79" s="24" t="s">
        <v>29</v>
      </c>
      <c r="H79" s="55">
        <f>H76-H77</f>
        <v>0</v>
      </c>
      <c r="I79" s="55">
        <f t="shared" ref="I79:W79" si="183">I76-I77</f>
        <v>0</v>
      </c>
      <c r="J79" s="55">
        <f t="shared" si="183"/>
        <v>0</v>
      </c>
      <c r="K79" s="26">
        <f t="shared" si="183"/>
        <v>0</v>
      </c>
      <c r="L79" s="55">
        <f t="shared" si="183"/>
        <v>50</v>
      </c>
      <c r="M79" s="55">
        <f t="shared" si="183"/>
        <v>0</v>
      </c>
      <c r="N79" s="55">
        <f t="shared" si="183"/>
        <v>0</v>
      </c>
      <c r="O79" s="55">
        <f t="shared" si="183"/>
        <v>50</v>
      </c>
      <c r="P79" s="55">
        <f t="shared" si="183"/>
        <v>0</v>
      </c>
      <c r="Q79" s="55">
        <f t="shared" si="183"/>
        <v>0</v>
      </c>
      <c r="R79" s="55">
        <f t="shared" si="183"/>
        <v>0</v>
      </c>
      <c r="S79" s="26">
        <f t="shared" si="183"/>
        <v>0</v>
      </c>
      <c r="T79" s="55">
        <f t="shared" si="183"/>
        <v>0</v>
      </c>
      <c r="U79" s="55">
        <f t="shared" si="183"/>
        <v>0</v>
      </c>
      <c r="V79" s="55">
        <f t="shared" si="183"/>
        <v>0</v>
      </c>
      <c r="W79" s="26">
        <f t="shared" si="183"/>
        <v>0</v>
      </c>
      <c r="Y79" s="67"/>
      <c r="Z79" s="69"/>
      <c r="AA79" s="69"/>
      <c r="AC79" s="166"/>
      <c r="AD79" s="196"/>
      <c r="AE79" s="196"/>
      <c r="AG79" s="28"/>
      <c r="AH79" s="28"/>
    </row>
    <row r="80" spans="1:34" ht="15.6">
      <c r="A80" s="181"/>
      <c r="B80" s="186"/>
      <c r="C80" s="187"/>
      <c r="D80" s="187"/>
      <c r="E80" s="188"/>
      <c r="F80" s="37"/>
      <c r="G80" s="24" t="s">
        <v>30</v>
      </c>
      <c r="H80" s="38">
        <v>0</v>
      </c>
      <c r="I80" s="38">
        <v>0</v>
      </c>
      <c r="J80" s="38">
        <v>0</v>
      </c>
      <c r="K80" s="26">
        <f t="shared" ref="K80:K81" si="184">J80+I80+H80</f>
        <v>0</v>
      </c>
      <c r="L80" s="39">
        <v>0</v>
      </c>
      <c r="M80" s="39">
        <v>0</v>
      </c>
      <c r="N80" s="39">
        <v>0</v>
      </c>
      <c r="O80" s="27">
        <v>2</v>
      </c>
      <c r="P80" s="38">
        <v>0</v>
      </c>
      <c r="Q80" s="38">
        <v>0</v>
      </c>
      <c r="R80" s="38">
        <v>0</v>
      </c>
      <c r="S80" s="26">
        <f t="shared" ref="S80:S81" si="185">R80+Q80+P80</f>
        <v>0</v>
      </c>
      <c r="T80" s="38">
        <v>0</v>
      </c>
      <c r="U80" s="38">
        <v>0</v>
      </c>
      <c r="V80" s="38">
        <v>0</v>
      </c>
      <c r="W80" s="26">
        <f t="shared" ref="W80:W81" si="186">V80+U80+T80</f>
        <v>0</v>
      </c>
      <c r="Y80" s="69"/>
      <c r="Z80" s="75"/>
      <c r="AA80" s="28"/>
      <c r="AB80" s="28"/>
      <c r="AG80" s="28"/>
      <c r="AH80" s="28"/>
    </row>
    <row r="81" spans="1:34" s="46" customFormat="1" ht="15.6">
      <c r="A81" s="181"/>
      <c r="B81" s="189"/>
      <c r="C81" s="190"/>
      <c r="D81" s="190"/>
      <c r="E81" s="191"/>
      <c r="F81" s="40"/>
      <c r="G81" s="41" t="s">
        <v>31</v>
      </c>
      <c r="H81" s="42">
        <f>H79+H80</f>
        <v>0</v>
      </c>
      <c r="I81" s="42">
        <f t="shared" ref="I81:J81" si="187">I79+I80</f>
        <v>0</v>
      </c>
      <c r="J81" s="42">
        <f t="shared" si="187"/>
        <v>0</v>
      </c>
      <c r="K81" s="43">
        <f t="shared" si="184"/>
        <v>0</v>
      </c>
      <c r="L81" s="44">
        <f>L79+L80</f>
        <v>50</v>
      </c>
      <c r="M81" s="44">
        <f t="shared" ref="M81:N81" si="188">M79+M80</f>
        <v>0</v>
      </c>
      <c r="N81" s="44">
        <f t="shared" si="188"/>
        <v>0</v>
      </c>
      <c r="O81" s="45">
        <f t="shared" ref="O81" si="189">N81+M81+L81</f>
        <v>50</v>
      </c>
      <c r="P81" s="42">
        <f>P79+P80</f>
        <v>0</v>
      </c>
      <c r="Q81" s="42">
        <f t="shared" ref="Q81:R81" si="190">Q79+Q80</f>
        <v>0</v>
      </c>
      <c r="R81" s="42">
        <f t="shared" si="190"/>
        <v>0</v>
      </c>
      <c r="S81" s="43">
        <f t="shared" si="185"/>
        <v>0</v>
      </c>
      <c r="T81" s="42">
        <f>T79+T80</f>
        <v>0</v>
      </c>
      <c r="U81" s="42">
        <f t="shared" ref="U81:V81" si="191">U79+U80</f>
        <v>0</v>
      </c>
      <c r="V81" s="42">
        <f t="shared" si="191"/>
        <v>0</v>
      </c>
      <c r="W81" s="43">
        <f t="shared" si="186"/>
        <v>0</v>
      </c>
      <c r="Y81" s="69"/>
      <c r="Z81" s="69"/>
    </row>
    <row r="82" spans="1:34" s="52" customFormat="1" ht="15.6">
      <c r="A82" s="181"/>
      <c r="B82" s="192">
        <v>0</v>
      </c>
      <c r="C82" s="192">
        <v>0</v>
      </c>
      <c r="D82" s="192">
        <v>0</v>
      </c>
      <c r="E82" s="194">
        <f>D82+C82+B82</f>
        <v>0</v>
      </c>
      <c r="F82" s="47" t="s">
        <v>32</v>
      </c>
      <c r="G82" s="48" t="s">
        <v>33</v>
      </c>
      <c r="H82" s="49">
        <f>B82*0.1</f>
        <v>0</v>
      </c>
      <c r="I82" s="49">
        <f>C82*0.1</f>
        <v>0</v>
      </c>
      <c r="J82" s="49">
        <f>D82*0.15</f>
        <v>0</v>
      </c>
      <c r="K82" s="50">
        <f>J82+I82+H82</f>
        <v>0</v>
      </c>
      <c r="L82" s="51"/>
      <c r="M82" s="51"/>
      <c r="N82" s="51"/>
      <c r="O82" s="51">
        <f>N82+M82+L82</f>
        <v>0</v>
      </c>
      <c r="P82" s="49">
        <f>IF($F82="SAT",0,B82*0.02)</f>
        <v>0</v>
      </c>
      <c r="Q82" s="49">
        <f t="shared" ref="Q82:R82" si="192">IF($F82="SAT",0,C82*0.02)</f>
        <v>0</v>
      </c>
      <c r="R82" s="49">
        <f t="shared" si="192"/>
        <v>0</v>
      </c>
      <c r="S82" s="50">
        <f>R82+Q82+P82</f>
        <v>0</v>
      </c>
      <c r="T82" s="49">
        <f>B82*0.005</f>
        <v>0</v>
      </c>
      <c r="U82" s="49">
        <f>C82*0.005</f>
        <v>0</v>
      </c>
      <c r="V82" s="49">
        <f>D82*0.0075</f>
        <v>0</v>
      </c>
      <c r="W82" s="50">
        <f>V82+U82+T82</f>
        <v>0</v>
      </c>
      <c r="Y82" s="78"/>
      <c r="Z82" s="65"/>
      <c r="AA82" s="65"/>
      <c r="AB82" s="71"/>
    </row>
    <row r="83" spans="1:34" s="54" customFormat="1" ht="15.6">
      <c r="A83" s="182"/>
      <c r="B83" s="193"/>
      <c r="C83" s="193"/>
      <c r="D83" s="193"/>
      <c r="E83" s="195"/>
      <c r="F83" s="53"/>
      <c r="G83" s="48" t="s">
        <v>34</v>
      </c>
      <c r="H83" s="49">
        <f>H81-H82</f>
        <v>0</v>
      </c>
      <c r="I83" s="49">
        <f t="shared" ref="I83:W83" si="193">I81-I82</f>
        <v>0</v>
      </c>
      <c r="J83" s="49">
        <f t="shared" si="193"/>
        <v>0</v>
      </c>
      <c r="K83" s="50">
        <f t="shared" si="193"/>
        <v>0</v>
      </c>
      <c r="L83" s="51">
        <f t="shared" si="193"/>
        <v>50</v>
      </c>
      <c r="M83" s="51">
        <f t="shared" si="193"/>
        <v>0</v>
      </c>
      <c r="N83" s="51">
        <f t="shared" si="193"/>
        <v>0</v>
      </c>
      <c r="O83" s="51">
        <f t="shared" si="193"/>
        <v>50</v>
      </c>
      <c r="P83" s="49">
        <f t="shared" si="193"/>
        <v>0</v>
      </c>
      <c r="Q83" s="49">
        <f t="shared" si="193"/>
        <v>0</v>
      </c>
      <c r="R83" s="49">
        <f t="shared" si="193"/>
        <v>0</v>
      </c>
      <c r="S83" s="50">
        <f t="shared" si="193"/>
        <v>0</v>
      </c>
      <c r="T83" s="49">
        <f t="shared" si="193"/>
        <v>0</v>
      </c>
      <c r="U83" s="49">
        <f t="shared" si="193"/>
        <v>0</v>
      </c>
      <c r="V83" s="49">
        <f t="shared" si="193"/>
        <v>0</v>
      </c>
      <c r="W83" s="50">
        <f t="shared" si="193"/>
        <v>0</v>
      </c>
      <c r="AB83" s="65"/>
    </row>
    <row r="84" spans="1:34" ht="15.6">
      <c r="A84" s="180">
        <v>46251</v>
      </c>
      <c r="B84" s="183"/>
      <c r="C84" s="184"/>
      <c r="D84" s="184"/>
      <c r="E84" s="185"/>
      <c r="F84" s="23"/>
      <c r="G84" s="24" t="s">
        <v>29</v>
      </c>
      <c r="H84" s="55">
        <f>H81-H82</f>
        <v>0</v>
      </c>
      <c r="I84" s="55">
        <f t="shared" ref="I84:W84" si="194">I81-I82</f>
        <v>0</v>
      </c>
      <c r="J84" s="55">
        <f t="shared" si="194"/>
        <v>0</v>
      </c>
      <c r="K84" s="26">
        <f t="shared" si="194"/>
        <v>0</v>
      </c>
      <c r="L84" s="55">
        <f t="shared" si="194"/>
        <v>50</v>
      </c>
      <c r="M84" s="55">
        <f t="shared" si="194"/>
        <v>0</v>
      </c>
      <c r="N84" s="55">
        <f t="shared" si="194"/>
        <v>0</v>
      </c>
      <c r="O84" s="55">
        <f t="shared" si="194"/>
        <v>50</v>
      </c>
      <c r="P84" s="55">
        <f t="shared" si="194"/>
        <v>0</v>
      </c>
      <c r="Q84" s="55">
        <f t="shared" si="194"/>
        <v>0</v>
      </c>
      <c r="R84" s="55">
        <f t="shared" si="194"/>
        <v>0</v>
      </c>
      <c r="S84" s="26">
        <f t="shared" si="194"/>
        <v>0</v>
      </c>
      <c r="T84" s="55">
        <f t="shared" si="194"/>
        <v>0</v>
      </c>
      <c r="U84" s="55">
        <f t="shared" si="194"/>
        <v>0</v>
      </c>
      <c r="V84" s="55">
        <f t="shared" si="194"/>
        <v>0</v>
      </c>
      <c r="W84" s="26">
        <f t="shared" si="194"/>
        <v>0</v>
      </c>
      <c r="Y84" s="67"/>
      <c r="Z84" s="69"/>
      <c r="AA84" s="69"/>
      <c r="AB84" s="75"/>
      <c r="AF84" s="28"/>
      <c r="AG84" s="28"/>
      <c r="AH84" s="28"/>
    </row>
    <row r="85" spans="1:34" ht="15.6">
      <c r="A85" s="181"/>
      <c r="B85" s="186"/>
      <c r="C85" s="187"/>
      <c r="D85" s="187"/>
      <c r="E85" s="188"/>
      <c r="F85" s="37"/>
      <c r="G85" s="24" t="s">
        <v>30</v>
      </c>
      <c r="H85" s="38">
        <v>0</v>
      </c>
      <c r="I85" s="38">
        <v>0</v>
      </c>
      <c r="J85" s="38">
        <v>0</v>
      </c>
      <c r="K85" s="26">
        <f t="shared" ref="K85:K86" si="195">J85+I85+H85</f>
        <v>0</v>
      </c>
      <c r="L85" s="39">
        <v>0</v>
      </c>
      <c r="M85" s="39">
        <v>0</v>
      </c>
      <c r="N85" s="39">
        <v>0</v>
      </c>
      <c r="O85" s="27">
        <v>2</v>
      </c>
      <c r="P85" s="38">
        <v>0</v>
      </c>
      <c r="Q85" s="38">
        <v>0</v>
      </c>
      <c r="R85" s="38">
        <v>0</v>
      </c>
      <c r="S85" s="26">
        <f t="shared" ref="S85:S86" si="196">R85+Q85+P85</f>
        <v>0</v>
      </c>
      <c r="T85" s="38">
        <v>0</v>
      </c>
      <c r="U85" s="38">
        <v>0</v>
      </c>
      <c r="V85" s="38">
        <v>0</v>
      </c>
      <c r="W85" s="26">
        <f t="shared" ref="W85:W86" si="197">V85+U85+T85</f>
        <v>0</v>
      </c>
      <c r="Y85" s="67"/>
      <c r="Z85" s="69"/>
      <c r="AA85" s="69"/>
      <c r="AB85" s="75"/>
      <c r="AE85" s="28"/>
      <c r="AF85" s="28"/>
      <c r="AG85" s="28"/>
      <c r="AH85" s="28"/>
    </row>
    <row r="86" spans="1:34" s="46" customFormat="1" ht="15.6">
      <c r="A86" s="181"/>
      <c r="B86" s="189"/>
      <c r="C86" s="190"/>
      <c r="D86" s="190"/>
      <c r="E86" s="191"/>
      <c r="F86" s="40"/>
      <c r="G86" s="41" t="s">
        <v>31</v>
      </c>
      <c r="H86" s="42">
        <f>H84+H85</f>
        <v>0</v>
      </c>
      <c r="I86" s="42">
        <f t="shared" ref="I86:J86" si="198">I84+I85</f>
        <v>0</v>
      </c>
      <c r="J86" s="42">
        <f t="shared" si="198"/>
        <v>0</v>
      </c>
      <c r="K86" s="43">
        <f t="shared" si="195"/>
        <v>0</v>
      </c>
      <c r="L86" s="44">
        <f>L84+L85</f>
        <v>50</v>
      </c>
      <c r="M86" s="44">
        <f t="shared" ref="M86:N86" si="199">M84+M85</f>
        <v>0</v>
      </c>
      <c r="N86" s="44">
        <f t="shared" si="199"/>
        <v>0</v>
      </c>
      <c r="O86" s="45">
        <f t="shared" ref="O86" si="200">N86+M86+L86</f>
        <v>50</v>
      </c>
      <c r="P86" s="42">
        <f>P84+P85</f>
        <v>0</v>
      </c>
      <c r="Q86" s="42">
        <f t="shared" ref="Q86:R86" si="201">Q84+Q85</f>
        <v>0</v>
      </c>
      <c r="R86" s="42">
        <f t="shared" si="201"/>
        <v>0</v>
      </c>
      <c r="S86" s="43">
        <f t="shared" si="196"/>
        <v>0</v>
      </c>
      <c r="T86" s="42">
        <f>T84+T85</f>
        <v>0</v>
      </c>
      <c r="U86" s="42">
        <f t="shared" ref="U86:V86" si="202">U84+U85</f>
        <v>0</v>
      </c>
      <c r="V86" s="42">
        <f t="shared" si="202"/>
        <v>0</v>
      </c>
      <c r="W86" s="43">
        <f t="shared" si="197"/>
        <v>0</v>
      </c>
      <c r="Y86" s="67"/>
      <c r="Z86" s="69"/>
      <c r="AA86" s="69"/>
      <c r="AB86" s="69"/>
    </row>
    <row r="87" spans="1:34" s="52" customFormat="1" ht="15.6">
      <c r="A87" s="181"/>
      <c r="B87" s="192">
        <v>0</v>
      </c>
      <c r="C87" s="192">
        <v>0</v>
      </c>
      <c r="D87" s="192">
        <v>0</v>
      </c>
      <c r="E87" s="194">
        <f>D87+C87+B87</f>
        <v>0</v>
      </c>
      <c r="F87" s="47" t="s">
        <v>32</v>
      </c>
      <c r="G87" s="48" t="s">
        <v>33</v>
      </c>
      <c r="H87" s="49">
        <f>B87*0.1</f>
        <v>0</v>
      </c>
      <c r="I87" s="49">
        <f>C87*0.1</f>
        <v>0</v>
      </c>
      <c r="J87" s="49">
        <f>D87*0.15</f>
        <v>0</v>
      </c>
      <c r="K87" s="50">
        <f>J87+I87+H87</f>
        <v>0</v>
      </c>
      <c r="L87" s="51"/>
      <c r="M87" s="51"/>
      <c r="N87" s="51"/>
      <c r="O87" s="51">
        <f>N87+M87+L87</f>
        <v>0</v>
      </c>
      <c r="P87" s="49">
        <f>IF($F87="SAT",0,B87*0.02)</f>
        <v>0</v>
      </c>
      <c r="Q87" s="49">
        <f t="shared" ref="Q87:R87" si="203">IF($F87="SAT",0,C87*0.02)</f>
        <v>0</v>
      </c>
      <c r="R87" s="49">
        <f t="shared" si="203"/>
        <v>0</v>
      </c>
      <c r="S87" s="50">
        <f>R87+Q87+P87</f>
        <v>0</v>
      </c>
      <c r="T87" s="49">
        <f>B87*0.005</f>
        <v>0</v>
      </c>
      <c r="U87" s="49">
        <f>C87*0.005</f>
        <v>0</v>
      </c>
      <c r="V87" s="49">
        <f>D87*0.0075</f>
        <v>0</v>
      </c>
      <c r="W87" s="50">
        <f>V87+U87+T87</f>
        <v>0</v>
      </c>
      <c r="Y87" s="78"/>
      <c r="Z87" s="65"/>
      <c r="AA87" s="65"/>
      <c r="AB87" s="71"/>
    </row>
    <row r="88" spans="1:34" s="54" customFormat="1" ht="15.6">
      <c r="A88" s="182"/>
      <c r="B88" s="193"/>
      <c r="C88" s="193"/>
      <c r="D88" s="193"/>
      <c r="E88" s="195"/>
      <c r="F88" s="53"/>
      <c r="G88" s="48" t="s">
        <v>34</v>
      </c>
      <c r="H88" s="49">
        <f>H86-H87</f>
        <v>0</v>
      </c>
      <c r="I88" s="49">
        <f t="shared" ref="I88:W88" si="204">I86-I87</f>
        <v>0</v>
      </c>
      <c r="J88" s="49">
        <f t="shared" si="204"/>
        <v>0</v>
      </c>
      <c r="K88" s="50">
        <f t="shared" si="204"/>
        <v>0</v>
      </c>
      <c r="L88" s="51">
        <f t="shared" si="204"/>
        <v>50</v>
      </c>
      <c r="M88" s="51">
        <f t="shared" si="204"/>
        <v>0</v>
      </c>
      <c r="N88" s="51">
        <f t="shared" si="204"/>
        <v>0</v>
      </c>
      <c r="O88" s="51">
        <f t="shared" si="204"/>
        <v>50</v>
      </c>
      <c r="P88" s="49">
        <f t="shared" si="204"/>
        <v>0</v>
      </c>
      <c r="Q88" s="49">
        <f t="shared" si="204"/>
        <v>0</v>
      </c>
      <c r="R88" s="49">
        <f t="shared" si="204"/>
        <v>0</v>
      </c>
      <c r="S88" s="50">
        <f t="shared" si="204"/>
        <v>0</v>
      </c>
      <c r="T88" s="49">
        <f t="shared" si="204"/>
        <v>0</v>
      </c>
      <c r="U88" s="49">
        <f t="shared" si="204"/>
        <v>0</v>
      </c>
      <c r="V88" s="49">
        <f t="shared" si="204"/>
        <v>0</v>
      </c>
      <c r="W88" s="50">
        <f t="shared" si="204"/>
        <v>0</v>
      </c>
      <c r="Y88" s="78"/>
      <c r="Z88" s="65"/>
      <c r="AA88" s="65"/>
      <c r="AB88" s="65"/>
    </row>
    <row r="89" spans="1:34" ht="15.6">
      <c r="A89" s="180">
        <v>46252</v>
      </c>
      <c r="B89" s="183"/>
      <c r="C89" s="184"/>
      <c r="D89" s="184"/>
      <c r="E89" s="185"/>
      <c r="F89" s="23"/>
      <c r="G89" s="24" t="s">
        <v>29</v>
      </c>
      <c r="H89" s="55">
        <f>H86-H87</f>
        <v>0</v>
      </c>
      <c r="I89" s="55">
        <f t="shared" ref="I89:W89" si="205">I86-I87</f>
        <v>0</v>
      </c>
      <c r="J89" s="55">
        <f t="shared" si="205"/>
        <v>0</v>
      </c>
      <c r="K89" s="26">
        <f t="shared" si="205"/>
        <v>0</v>
      </c>
      <c r="L89" s="55">
        <f t="shared" si="205"/>
        <v>50</v>
      </c>
      <c r="M89" s="55">
        <f t="shared" si="205"/>
        <v>0</v>
      </c>
      <c r="N89" s="55">
        <f t="shared" si="205"/>
        <v>0</v>
      </c>
      <c r="O89" s="55">
        <f t="shared" si="205"/>
        <v>50</v>
      </c>
      <c r="P89" s="55">
        <f t="shared" si="205"/>
        <v>0</v>
      </c>
      <c r="Q89" s="55">
        <f t="shared" si="205"/>
        <v>0</v>
      </c>
      <c r="R89" s="55">
        <f t="shared" si="205"/>
        <v>0</v>
      </c>
      <c r="S89" s="26">
        <f t="shared" si="205"/>
        <v>0</v>
      </c>
      <c r="T89" s="55">
        <f t="shared" si="205"/>
        <v>0</v>
      </c>
      <c r="U89" s="55">
        <f t="shared" si="205"/>
        <v>0</v>
      </c>
      <c r="V89" s="55">
        <f t="shared" si="205"/>
        <v>0</v>
      </c>
      <c r="W89" s="26">
        <f t="shared" si="205"/>
        <v>0</v>
      </c>
      <c r="Y89" s="67"/>
      <c r="Z89" s="69"/>
      <c r="AA89" s="69"/>
      <c r="AB89" s="75"/>
      <c r="AC89" s="28"/>
      <c r="AD89" s="28"/>
      <c r="AE89" s="28"/>
      <c r="AF89" s="28"/>
      <c r="AG89" s="28"/>
      <c r="AH89" s="28"/>
    </row>
    <row r="90" spans="1:34" ht="15.6">
      <c r="A90" s="181"/>
      <c r="B90" s="186"/>
      <c r="C90" s="187"/>
      <c r="D90" s="187"/>
      <c r="E90" s="188"/>
      <c r="F90" s="37"/>
      <c r="G90" s="24" t="s">
        <v>30</v>
      </c>
      <c r="H90" s="38">
        <v>0</v>
      </c>
      <c r="I90" s="38">
        <v>0</v>
      </c>
      <c r="J90" s="38">
        <v>0</v>
      </c>
      <c r="K90" s="26">
        <f t="shared" ref="K90:K91" si="206">J90+I90+H90</f>
        <v>0</v>
      </c>
      <c r="L90" s="39">
        <v>0</v>
      </c>
      <c r="M90" s="39">
        <v>0</v>
      </c>
      <c r="N90" s="39">
        <v>0</v>
      </c>
      <c r="O90" s="27">
        <v>2</v>
      </c>
      <c r="P90" s="38">
        <v>0</v>
      </c>
      <c r="Q90" s="38">
        <v>0</v>
      </c>
      <c r="R90" s="38">
        <v>0</v>
      </c>
      <c r="S90" s="26">
        <f t="shared" ref="S90:S91" si="207">R90+Q90+P90</f>
        <v>0</v>
      </c>
      <c r="T90" s="38">
        <v>0</v>
      </c>
      <c r="U90" s="38">
        <v>0</v>
      </c>
      <c r="V90" s="38">
        <v>0</v>
      </c>
      <c r="W90" s="26">
        <f t="shared" ref="W90:W91" si="208">V90+U90+T90</f>
        <v>0</v>
      </c>
      <c r="Y90" s="67"/>
      <c r="Z90" s="69"/>
      <c r="AA90" s="69"/>
      <c r="AB90" s="75"/>
      <c r="AC90" s="28"/>
      <c r="AD90" s="28"/>
      <c r="AE90" s="28"/>
      <c r="AF90" s="28"/>
      <c r="AG90" s="28"/>
      <c r="AH90" s="28"/>
    </row>
    <row r="91" spans="1:34" s="46" customFormat="1" ht="15.6">
      <c r="A91" s="181"/>
      <c r="B91" s="189"/>
      <c r="C91" s="190"/>
      <c r="D91" s="190"/>
      <c r="E91" s="191"/>
      <c r="F91" s="40"/>
      <c r="G91" s="41" t="s">
        <v>31</v>
      </c>
      <c r="H91" s="42">
        <f>H89+H90</f>
        <v>0</v>
      </c>
      <c r="I91" s="42">
        <f t="shared" ref="I91:J91" si="209">I89+I90</f>
        <v>0</v>
      </c>
      <c r="J91" s="42">
        <f t="shared" si="209"/>
        <v>0</v>
      </c>
      <c r="K91" s="43">
        <f t="shared" si="206"/>
        <v>0</v>
      </c>
      <c r="L91" s="44">
        <f>L89+L90</f>
        <v>50</v>
      </c>
      <c r="M91" s="44">
        <f t="shared" ref="M91:N91" si="210">M89+M90</f>
        <v>0</v>
      </c>
      <c r="N91" s="44">
        <f t="shared" si="210"/>
        <v>0</v>
      </c>
      <c r="O91" s="45">
        <f t="shared" ref="O91" si="211">N91+M91+L91</f>
        <v>50</v>
      </c>
      <c r="P91" s="42">
        <f>P89+P90</f>
        <v>0</v>
      </c>
      <c r="Q91" s="42">
        <f t="shared" ref="Q91:R91" si="212">Q89+Q90</f>
        <v>0</v>
      </c>
      <c r="R91" s="42">
        <f t="shared" si="212"/>
        <v>0</v>
      </c>
      <c r="S91" s="43">
        <f t="shared" si="207"/>
        <v>0</v>
      </c>
      <c r="T91" s="42">
        <f>T89+T90</f>
        <v>0</v>
      </c>
      <c r="U91" s="42">
        <f t="shared" ref="U91:V91" si="213">U89+U90</f>
        <v>0</v>
      </c>
      <c r="V91" s="42">
        <f t="shared" si="213"/>
        <v>0</v>
      </c>
      <c r="W91" s="43">
        <f t="shared" si="208"/>
        <v>0</v>
      </c>
      <c r="Y91" s="67"/>
      <c r="Z91" s="69"/>
      <c r="AA91" s="69"/>
      <c r="AB91" s="69"/>
    </row>
    <row r="92" spans="1:34" s="52" customFormat="1" ht="15.6">
      <c r="A92" s="181"/>
      <c r="B92" s="192">
        <v>0</v>
      </c>
      <c r="C92" s="192">
        <v>0</v>
      </c>
      <c r="D92" s="192">
        <v>0</v>
      </c>
      <c r="E92" s="194">
        <f>D92+C92+B92</f>
        <v>0</v>
      </c>
      <c r="F92" s="47" t="s">
        <v>32</v>
      </c>
      <c r="G92" s="48" t="s">
        <v>33</v>
      </c>
      <c r="H92" s="49">
        <f>B92*0.1</f>
        <v>0</v>
      </c>
      <c r="I92" s="49">
        <f>C92*0.1</f>
        <v>0</v>
      </c>
      <c r="J92" s="49">
        <f>D92*0.15</f>
        <v>0</v>
      </c>
      <c r="K92" s="50">
        <f>J92+I92+H92</f>
        <v>0</v>
      </c>
      <c r="L92" s="51"/>
      <c r="M92" s="51"/>
      <c r="N92" s="51"/>
      <c r="O92" s="51">
        <f>N92+M92+L92</f>
        <v>0</v>
      </c>
      <c r="P92" s="49">
        <f>IF($F92="SAT",0,B92*0.02)</f>
        <v>0</v>
      </c>
      <c r="Q92" s="49">
        <f t="shared" ref="Q92:R92" si="214">IF($F92="SAT",0,C92*0.02)</f>
        <v>0</v>
      </c>
      <c r="R92" s="49">
        <f t="shared" si="214"/>
        <v>0</v>
      </c>
      <c r="S92" s="50">
        <f>R92+Q92+P92</f>
        <v>0</v>
      </c>
      <c r="T92" s="49">
        <f>B92*0.005</f>
        <v>0</v>
      </c>
      <c r="U92" s="49">
        <f>C92*0.005</f>
        <v>0</v>
      </c>
      <c r="V92" s="49">
        <f>D92*0.0075</f>
        <v>0</v>
      </c>
      <c r="W92" s="50">
        <f>V92+U92+T92</f>
        <v>0</v>
      </c>
      <c r="Y92" s="78"/>
      <c r="Z92" s="65"/>
      <c r="AA92" s="65"/>
      <c r="AB92" s="71"/>
    </row>
    <row r="93" spans="1:34" s="54" customFormat="1" ht="15.6">
      <c r="A93" s="182"/>
      <c r="B93" s="193"/>
      <c r="C93" s="193"/>
      <c r="D93" s="193"/>
      <c r="E93" s="195"/>
      <c r="F93" s="53"/>
      <c r="G93" s="48" t="s">
        <v>34</v>
      </c>
      <c r="H93" s="49">
        <f>H91-H92</f>
        <v>0</v>
      </c>
      <c r="I93" s="49">
        <f t="shared" ref="I93:W93" si="215">I91-I92</f>
        <v>0</v>
      </c>
      <c r="J93" s="49">
        <f t="shared" si="215"/>
        <v>0</v>
      </c>
      <c r="K93" s="50">
        <f t="shared" si="215"/>
        <v>0</v>
      </c>
      <c r="L93" s="51">
        <f t="shared" si="215"/>
        <v>50</v>
      </c>
      <c r="M93" s="51">
        <f t="shared" si="215"/>
        <v>0</v>
      </c>
      <c r="N93" s="51">
        <f t="shared" si="215"/>
        <v>0</v>
      </c>
      <c r="O93" s="51">
        <f t="shared" si="215"/>
        <v>50</v>
      </c>
      <c r="P93" s="49">
        <f t="shared" si="215"/>
        <v>0</v>
      </c>
      <c r="Q93" s="49">
        <f t="shared" si="215"/>
        <v>0</v>
      </c>
      <c r="R93" s="49">
        <f t="shared" si="215"/>
        <v>0</v>
      </c>
      <c r="S93" s="50">
        <f t="shared" si="215"/>
        <v>0</v>
      </c>
      <c r="T93" s="49">
        <f t="shared" si="215"/>
        <v>0</v>
      </c>
      <c r="U93" s="49">
        <f t="shared" si="215"/>
        <v>0</v>
      </c>
      <c r="V93" s="49">
        <f t="shared" si="215"/>
        <v>0</v>
      </c>
      <c r="W93" s="50">
        <f t="shared" si="215"/>
        <v>0</v>
      </c>
      <c r="Y93" s="78"/>
      <c r="Z93" s="65"/>
      <c r="AA93" s="65"/>
      <c r="AB93" s="65"/>
    </row>
    <row r="94" spans="1:34" ht="15.6">
      <c r="A94" s="180">
        <v>46253</v>
      </c>
      <c r="B94" s="183"/>
      <c r="C94" s="184"/>
      <c r="D94" s="184"/>
      <c r="E94" s="185"/>
      <c r="F94" s="23"/>
      <c r="G94" s="24" t="s">
        <v>29</v>
      </c>
      <c r="H94" s="55">
        <f>H91-H92</f>
        <v>0</v>
      </c>
      <c r="I94" s="55">
        <f t="shared" ref="I94:W94" si="216">I91-I92</f>
        <v>0</v>
      </c>
      <c r="J94" s="55">
        <f t="shared" si="216"/>
        <v>0</v>
      </c>
      <c r="K94" s="26">
        <f t="shared" si="216"/>
        <v>0</v>
      </c>
      <c r="L94" s="55">
        <f t="shared" si="216"/>
        <v>50</v>
      </c>
      <c r="M94" s="55">
        <f t="shared" si="216"/>
        <v>0</v>
      </c>
      <c r="N94" s="55">
        <f t="shared" si="216"/>
        <v>0</v>
      </c>
      <c r="O94" s="55">
        <f t="shared" si="216"/>
        <v>50</v>
      </c>
      <c r="P94" s="55">
        <f t="shared" si="216"/>
        <v>0</v>
      </c>
      <c r="Q94" s="55">
        <f t="shared" si="216"/>
        <v>0</v>
      </c>
      <c r="R94" s="55">
        <f t="shared" si="216"/>
        <v>0</v>
      </c>
      <c r="S94" s="26">
        <f t="shared" si="216"/>
        <v>0</v>
      </c>
      <c r="T94" s="55">
        <f t="shared" si="216"/>
        <v>0</v>
      </c>
      <c r="U94" s="55">
        <f t="shared" si="216"/>
        <v>0</v>
      </c>
      <c r="V94" s="55">
        <f t="shared" si="216"/>
        <v>0</v>
      </c>
      <c r="W94" s="26">
        <f t="shared" si="216"/>
        <v>0</v>
      </c>
      <c r="Y94" s="67"/>
      <c r="Z94" s="69"/>
      <c r="AA94" s="69"/>
      <c r="AB94" s="75"/>
      <c r="AC94" s="28"/>
      <c r="AD94" s="28"/>
      <c r="AE94" s="28"/>
      <c r="AF94" s="28"/>
      <c r="AG94" s="28"/>
      <c r="AH94" s="28"/>
    </row>
    <row r="95" spans="1:34" ht="15.6">
      <c r="A95" s="181"/>
      <c r="B95" s="186"/>
      <c r="C95" s="187"/>
      <c r="D95" s="187"/>
      <c r="E95" s="188"/>
      <c r="F95" s="37"/>
      <c r="G95" s="24" t="s">
        <v>30</v>
      </c>
      <c r="H95" s="38">
        <v>0</v>
      </c>
      <c r="I95" s="38">
        <v>0</v>
      </c>
      <c r="J95" s="38">
        <v>0</v>
      </c>
      <c r="K95" s="26">
        <f t="shared" ref="K95:K96" si="217">J95+I95+H95</f>
        <v>0</v>
      </c>
      <c r="L95" s="39">
        <v>0</v>
      </c>
      <c r="M95" s="39">
        <v>0</v>
      </c>
      <c r="N95" s="39">
        <v>0</v>
      </c>
      <c r="O95" s="27">
        <v>2</v>
      </c>
      <c r="P95" s="38">
        <v>0</v>
      </c>
      <c r="Q95" s="38">
        <v>0</v>
      </c>
      <c r="R95" s="38">
        <v>0</v>
      </c>
      <c r="S95" s="26">
        <f t="shared" ref="S95:S96" si="218">R95+Q95+P95</f>
        <v>0</v>
      </c>
      <c r="T95" s="38">
        <v>0</v>
      </c>
      <c r="U95" s="38">
        <v>0</v>
      </c>
      <c r="V95" s="38">
        <v>0</v>
      </c>
      <c r="W95" s="26">
        <f t="shared" ref="W95:W96" si="219">V95+U95+T95</f>
        <v>0</v>
      </c>
      <c r="Y95" s="67"/>
      <c r="Z95" s="69"/>
      <c r="AA95" s="69"/>
      <c r="AB95" s="75"/>
      <c r="AC95" s="28"/>
      <c r="AD95" s="28"/>
      <c r="AE95" s="28"/>
      <c r="AF95" s="28"/>
      <c r="AG95" s="28"/>
      <c r="AH95" s="28"/>
    </row>
    <row r="96" spans="1:34" s="46" customFormat="1" ht="15.6">
      <c r="A96" s="181"/>
      <c r="B96" s="189"/>
      <c r="C96" s="190"/>
      <c r="D96" s="190"/>
      <c r="E96" s="191"/>
      <c r="F96" s="40"/>
      <c r="G96" s="41" t="s">
        <v>31</v>
      </c>
      <c r="H96" s="42">
        <f>H94+H95</f>
        <v>0</v>
      </c>
      <c r="I96" s="42">
        <f t="shared" ref="I96:J96" si="220">I94+I95</f>
        <v>0</v>
      </c>
      <c r="J96" s="42">
        <f t="shared" si="220"/>
        <v>0</v>
      </c>
      <c r="K96" s="43">
        <f t="shared" si="217"/>
        <v>0</v>
      </c>
      <c r="L96" s="44">
        <f>L94+L95</f>
        <v>50</v>
      </c>
      <c r="M96" s="44">
        <f t="shared" ref="M96:N96" si="221">M94+M95</f>
        <v>0</v>
      </c>
      <c r="N96" s="44">
        <f t="shared" si="221"/>
        <v>0</v>
      </c>
      <c r="O96" s="45">
        <f t="shared" ref="O96" si="222">N96+M96+L96</f>
        <v>50</v>
      </c>
      <c r="P96" s="42">
        <f>P94+P95</f>
        <v>0</v>
      </c>
      <c r="Q96" s="42">
        <f t="shared" ref="Q96:R96" si="223">Q94+Q95</f>
        <v>0</v>
      </c>
      <c r="R96" s="42">
        <f t="shared" si="223"/>
        <v>0</v>
      </c>
      <c r="S96" s="43">
        <f t="shared" si="218"/>
        <v>0</v>
      </c>
      <c r="T96" s="42">
        <f>T94+T95</f>
        <v>0</v>
      </c>
      <c r="U96" s="42">
        <f t="shared" ref="U96:V96" si="224">U94+U95</f>
        <v>0</v>
      </c>
      <c r="V96" s="42">
        <f t="shared" si="224"/>
        <v>0</v>
      </c>
      <c r="W96" s="43">
        <f t="shared" si="219"/>
        <v>0</v>
      </c>
      <c r="Y96" s="67"/>
      <c r="Z96" s="69"/>
      <c r="AA96" s="69"/>
      <c r="AB96" s="69"/>
    </row>
    <row r="97" spans="1:34" s="52" customFormat="1" ht="15.6">
      <c r="A97" s="181"/>
      <c r="B97" s="192">
        <v>0</v>
      </c>
      <c r="C97" s="192">
        <v>0</v>
      </c>
      <c r="D97" s="192">
        <v>0</v>
      </c>
      <c r="E97" s="194">
        <f>D97+C97+B97</f>
        <v>0</v>
      </c>
      <c r="F97" s="47" t="s">
        <v>32</v>
      </c>
      <c r="G97" s="48" t="s">
        <v>33</v>
      </c>
      <c r="H97" s="49">
        <f>B97*0.1</f>
        <v>0</v>
      </c>
      <c r="I97" s="49">
        <f>C97*0.1</f>
        <v>0</v>
      </c>
      <c r="J97" s="49">
        <f>D97*0.15</f>
        <v>0</v>
      </c>
      <c r="K97" s="50">
        <f>J97+I97+H97</f>
        <v>0</v>
      </c>
      <c r="L97" s="51"/>
      <c r="M97" s="51"/>
      <c r="N97" s="51"/>
      <c r="O97" s="51">
        <f>N97+M97+L97</f>
        <v>0</v>
      </c>
      <c r="P97" s="49">
        <f>IF($F97="SAT",0,B97*0.02)</f>
        <v>0</v>
      </c>
      <c r="Q97" s="49">
        <f t="shared" ref="Q97:R97" si="225">IF($F97="SAT",0,C97*0.02)</f>
        <v>0</v>
      </c>
      <c r="R97" s="49">
        <f t="shared" si="225"/>
        <v>0</v>
      </c>
      <c r="S97" s="50">
        <f>R97+Q97+P97</f>
        <v>0</v>
      </c>
      <c r="T97" s="49">
        <f>B97*0.005</f>
        <v>0</v>
      </c>
      <c r="U97" s="49">
        <f>C97*0.005</f>
        <v>0</v>
      </c>
      <c r="V97" s="49">
        <f>D97*0.0075</f>
        <v>0</v>
      </c>
      <c r="W97" s="50">
        <f>V97+U97+T97</f>
        <v>0</v>
      </c>
      <c r="Y97" s="78"/>
      <c r="Z97" s="65"/>
      <c r="AA97" s="65"/>
      <c r="AB97" s="71"/>
    </row>
    <row r="98" spans="1:34" s="54" customFormat="1" ht="15.6">
      <c r="A98" s="182"/>
      <c r="B98" s="193"/>
      <c r="C98" s="193"/>
      <c r="D98" s="193"/>
      <c r="E98" s="195"/>
      <c r="F98" s="53"/>
      <c r="G98" s="48" t="s">
        <v>34</v>
      </c>
      <c r="H98" s="49">
        <f>H96-H97</f>
        <v>0</v>
      </c>
      <c r="I98" s="49">
        <f t="shared" ref="I98:W98" si="226">I96-I97</f>
        <v>0</v>
      </c>
      <c r="J98" s="49">
        <f t="shared" si="226"/>
        <v>0</v>
      </c>
      <c r="K98" s="50">
        <f t="shared" si="226"/>
        <v>0</v>
      </c>
      <c r="L98" s="51">
        <f t="shared" si="226"/>
        <v>50</v>
      </c>
      <c r="M98" s="51">
        <f t="shared" si="226"/>
        <v>0</v>
      </c>
      <c r="N98" s="51">
        <f t="shared" si="226"/>
        <v>0</v>
      </c>
      <c r="O98" s="51">
        <f t="shared" si="226"/>
        <v>50</v>
      </c>
      <c r="P98" s="49">
        <f t="shared" si="226"/>
        <v>0</v>
      </c>
      <c r="Q98" s="49">
        <f t="shared" si="226"/>
        <v>0</v>
      </c>
      <c r="R98" s="49">
        <f t="shared" si="226"/>
        <v>0</v>
      </c>
      <c r="S98" s="50">
        <f t="shared" si="226"/>
        <v>0</v>
      </c>
      <c r="T98" s="49">
        <f t="shared" si="226"/>
        <v>0</v>
      </c>
      <c r="U98" s="49">
        <f t="shared" si="226"/>
        <v>0</v>
      </c>
      <c r="V98" s="49">
        <f t="shared" si="226"/>
        <v>0</v>
      </c>
      <c r="W98" s="50">
        <f t="shared" si="226"/>
        <v>0</v>
      </c>
      <c r="Y98" s="78"/>
      <c r="Z98" s="65"/>
      <c r="AA98" s="65"/>
      <c r="AB98" s="65"/>
    </row>
    <row r="99" spans="1:34" ht="15.6">
      <c r="A99" s="180">
        <v>46254</v>
      </c>
      <c r="B99" s="183"/>
      <c r="C99" s="184"/>
      <c r="D99" s="184"/>
      <c r="E99" s="185"/>
      <c r="F99" s="23"/>
      <c r="G99" s="24" t="s">
        <v>29</v>
      </c>
      <c r="H99" s="55">
        <f>H96-H97</f>
        <v>0</v>
      </c>
      <c r="I99" s="55">
        <f t="shared" ref="I99:W99" si="227">I96-I97</f>
        <v>0</v>
      </c>
      <c r="J99" s="55">
        <f t="shared" si="227"/>
        <v>0</v>
      </c>
      <c r="K99" s="26">
        <f t="shared" si="227"/>
        <v>0</v>
      </c>
      <c r="L99" s="55">
        <f t="shared" si="227"/>
        <v>50</v>
      </c>
      <c r="M99" s="55">
        <f t="shared" si="227"/>
        <v>0</v>
      </c>
      <c r="N99" s="55">
        <f t="shared" si="227"/>
        <v>0</v>
      </c>
      <c r="O99" s="55">
        <f t="shared" si="227"/>
        <v>50</v>
      </c>
      <c r="P99" s="55">
        <f t="shared" si="227"/>
        <v>0</v>
      </c>
      <c r="Q99" s="55">
        <f t="shared" si="227"/>
        <v>0</v>
      </c>
      <c r="R99" s="55">
        <f t="shared" si="227"/>
        <v>0</v>
      </c>
      <c r="S99" s="26">
        <f t="shared" si="227"/>
        <v>0</v>
      </c>
      <c r="T99" s="55">
        <f t="shared" si="227"/>
        <v>0</v>
      </c>
      <c r="U99" s="55">
        <f t="shared" si="227"/>
        <v>0</v>
      </c>
      <c r="V99" s="55">
        <f t="shared" si="227"/>
        <v>0</v>
      </c>
      <c r="W99" s="26">
        <f t="shared" si="227"/>
        <v>0</v>
      </c>
      <c r="Y99" s="67"/>
      <c r="Z99" s="69"/>
      <c r="AA99" s="69"/>
      <c r="AB99" s="75"/>
      <c r="AC99" s="28"/>
      <c r="AD99" s="28"/>
      <c r="AE99" s="28"/>
      <c r="AF99" s="28"/>
      <c r="AG99" s="28"/>
      <c r="AH99" s="28"/>
    </row>
    <row r="100" spans="1:34" ht="15.6">
      <c r="A100" s="181"/>
      <c r="B100" s="186"/>
      <c r="C100" s="187"/>
      <c r="D100" s="187"/>
      <c r="E100" s="188"/>
      <c r="F100" s="37"/>
      <c r="G100" s="24" t="s">
        <v>30</v>
      </c>
      <c r="H100" s="38">
        <v>0</v>
      </c>
      <c r="I100" s="38">
        <v>0</v>
      </c>
      <c r="J100" s="38">
        <v>0</v>
      </c>
      <c r="K100" s="26">
        <f t="shared" ref="K100:K101" si="228">J100+I100+H100</f>
        <v>0</v>
      </c>
      <c r="L100" s="39">
        <v>0</v>
      </c>
      <c r="M100" s="39">
        <v>0</v>
      </c>
      <c r="N100" s="39">
        <v>0</v>
      </c>
      <c r="O100" s="27">
        <v>2</v>
      </c>
      <c r="P100" s="38">
        <v>0</v>
      </c>
      <c r="Q100" s="38">
        <v>0</v>
      </c>
      <c r="R100" s="38">
        <v>0</v>
      </c>
      <c r="S100" s="26">
        <f t="shared" ref="S100:S101" si="229">R100+Q100+P100</f>
        <v>0</v>
      </c>
      <c r="T100" s="38">
        <v>0</v>
      </c>
      <c r="U100" s="38">
        <v>0</v>
      </c>
      <c r="V100" s="38">
        <v>0</v>
      </c>
      <c r="W100" s="26">
        <f t="shared" ref="W100:W101" si="230">V100+U100+T100</f>
        <v>0</v>
      </c>
      <c r="Y100" s="67"/>
      <c r="Z100" s="69"/>
      <c r="AA100" s="69"/>
      <c r="AB100" s="75"/>
      <c r="AC100" s="28"/>
      <c r="AD100" s="28"/>
      <c r="AE100" s="28"/>
      <c r="AF100" s="28"/>
      <c r="AG100" s="28"/>
      <c r="AH100" s="28"/>
    </row>
    <row r="101" spans="1:34" s="46" customFormat="1" ht="15.6">
      <c r="A101" s="181"/>
      <c r="B101" s="189"/>
      <c r="C101" s="190"/>
      <c r="D101" s="190"/>
      <c r="E101" s="191"/>
      <c r="F101" s="40"/>
      <c r="G101" s="41" t="s">
        <v>31</v>
      </c>
      <c r="H101" s="42">
        <f>H99+H100</f>
        <v>0</v>
      </c>
      <c r="I101" s="42">
        <f t="shared" ref="I101:J101" si="231">I99+I100</f>
        <v>0</v>
      </c>
      <c r="J101" s="42">
        <f t="shared" si="231"/>
        <v>0</v>
      </c>
      <c r="K101" s="43">
        <f t="shared" si="228"/>
        <v>0</v>
      </c>
      <c r="L101" s="44">
        <f>L99+L100</f>
        <v>50</v>
      </c>
      <c r="M101" s="44">
        <f t="shared" ref="M101:N101" si="232">M99+M100</f>
        <v>0</v>
      </c>
      <c r="N101" s="44">
        <f t="shared" si="232"/>
        <v>0</v>
      </c>
      <c r="O101" s="45">
        <f t="shared" ref="O101" si="233">N101+M101+L101</f>
        <v>50</v>
      </c>
      <c r="P101" s="42">
        <f>P99+P100</f>
        <v>0</v>
      </c>
      <c r="Q101" s="42">
        <f t="shared" ref="Q101:R101" si="234">Q99+Q100</f>
        <v>0</v>
      </c>
      <c r="R101" s="42">
        <f t="shared" si="234"/>
        <v>0</v>
      </c>
      <c r="S101" s="43">
        <f t="shared" si="229"/>
        <v>0</v>
      </c>
      <c r="T101" s="42">
        <f>T99+T100</f>
        <v>0</v>
      </c>
      <c r="U101" s="42">
        <f t="shared" ref="U101:V101" si="235">U99+U100</f>
        <v>0</v>
      </c>
      <c r="V101" s="42">
        <f t="shared" si="235"/>
        <v>0</v>
      </c>
      <c r="W101" s="43">
        <f t="shared" si="230"/>
        <v>0</v>
      </c>
      <c r="Y101" s="67"/>
      <c r="Z101" s="69"/>
      <c r="AA101" s="69"/>
      <c r="AB101" s="69"/>
    </row>
    <row r="102" spans="1:34" s="52" customFormat="1" ht="15.6">
      <c r="A102" s="181"/>
      <c r="B102" s="192">
        <v>0</v>
      </c>
      <c r="C102" s="192">
        <v>0</v>
      </c>
      <c r="D102" s="192">
        <v>0</v>
      </c>
      <c r="E102" s="194">
        <f>D102+C102+B102</f>
        <v>0</v>
      </c>
      <c r="F102" s="47" t="s">
        <v>32</v>
      </c>
      <c r="G102" s="48" t="s">
        <v>33</v>
      </c>
      <c r="H102" s="49">
        <f>B102*0.1</f>
        <v>0</v>
      </c>
      <c r="I102" s="49">
        <f>C102*0.1</f>
        <v>0</v>
      </c>
      <c r="J102" s="49">
        <f>D102*0.15</f>
        <v>0</v>
      </c>
      <c r="K102" s="50">
        <f>J102+I102+H102</f>
        <v>0</v>
      </c>
      <c r="L102" s="51"/>
      <c r="M102" s="51"/>
      <c r="N102" s="51"/>
      <c r="O102" s="51">
        <f>N102+M102+L102</f>
        <v>0</v>
      </c>
      <c r="P102" s="49">
        <f>IF($F102="SAT",0,B102*0.02)</f>
        <v>0</v>
      </c>
      <c r="Q102" s="49">
        <f t="shared" ref="Q102:R102" si="236">IF($F102="SAT",0,C102*0.02)</f>
        <v>0</v>
      </c>
      <c r="R102" s="49">
        <f t="shared" si="236"/>
        <v>0</v>
      </c>
      <c r="S102" s="50">
        <f>R102+Q102+P102</f>
        <v>0</v>
      </c>
      <c r="T102" s="49">
        <f>B102*0.005</f>
        <v>0</v>
      </c>
      <c r="U102" s="49">
        <f>C102*0.005</f>
        <v>0</v>
      </c>
      <c r="V102" s="49">
        <f>D102*0.0075</f>
        <v>0</v>
      </c>
      <c r="W102" s="50">
        <f>V102+U102+T102</f>
        <v>0</v>
      </c>
      <c r="Y102" s="78"/>
      <c r="Z102" s="65"/>
      <c r="AA102" s="65"/>
      <c r="AB102" s="71"/>
    </row>
    <row r="103" spans="1:34" s="54" customFormat="1" ht="15.6">
      <c r="A103" s="182"/>
      <c r="B103" s="193"/>
      <c r="C103" s="193"/>
      <c r="D103" s="193"/>
      <c r="E103" s="195"/>
      <c r="F103" s="53"/>
      <c r="G103" s="48" t="s">
        <v>34</v>
      </c>
      <c r="H103" s="49">
        <f>H101-H102</f>
        <v>0</v>
      </c>
      <c r="I103" s="49">
        <f t="shared" ref="I103:W103" si="237">I101-I102</f>
        <v>0</v>
      </c>
      <c r="J103" s="49">
        <f t="shared" si="237"/>
        <v>0</v>
      </c>
      <c r="K103" s="50">
        <f t="shared" si="237"/>
        <v>0</v>
      </c>
      <c r="L103" s="51">
        <f t="shared" si="237"/>
        <v>50</v>
      </c>
      <c r="M103" s="51">
        <f t="shared" si="237"/>
        <v>0</v>
      </c>
      <c r="N103" s="51">
        <f t="shared" si="237"/>
        <v>0</v>
      </c>
      <c r="O103" s="51">
        <f t="shared" si="237"/>
        <v>50</v>
      </c>
      <c r="P103" s="49">
        <f t="shared" si="237"/>
        <v>0</v>
      </c>
      <c r="Q103" s="49">
        <f t="shared" si="237"/>
        <v>0</v>
      </c>
      <c r="R103" s="49">
        <f t="shared" si="237"/>
        <v>0</v>
      </c>
      <c r="S103" s="50">
        <f t="shared" si="237"/>
        <v>0</v>
      </c>
      <c r="T103" s="49">
        <f t="shared" si="237"/>
        <v>0</v>
      </c>
      <c r="U103" s="49">
        <f t="shared" si="237"/>
        <v>0</v>
      </c>
      <c r="V103" s="49">
        <f t="shared" si="237"/>
        <v>0</v>
      </c>
      <c r="W103" s="50">
        <f t="shared" si="237"/>
        <v>0</v>
      </c>
      <c r="Y103" s="78"/>
      <c r="Z103" s="65"/>
      <c r="AA103" s="65"/>
      <c r="AB103" s="65"/>
    </row>
    <row r="104" spans="1:34" ht="15.6">
      <c r="A104" s="180">
        <v>46255</v>
      </c>
      <c r="B104" s="183"/>
      <c r="C104" s="184"/>
      <c r="D104" s="184"/>
      <c r="E104" s="185"/>
      <c r="F104" s="23"/>
      <c r="G104" s="24" t="s">
        <v>29</v>
      </c>
      <c r="H104" s="55">
        <f>H101-H102</f>
        <v>0</v>
      </c>
      <c r="I104" s="55">
        <f t="shared" ref="I104:W104" si="238">I101-I102</f>
        <v>0</v>
      </c>
      <c r="J104" s="55">
        <f t="shared" si="238"/>
        <v>0</v>
      </c>
      <c r="K104" s="26">
        <f t="shared" si="238"/>
        <v>0</v>
      </c>
      <c r="L104" s="55">
        <f t="shared" si="238"/>
        <v>50</v>
      </c>
      <c r="M104" s="55">
        <f t="shared" si="238"/>
        <v>0</v>
      </c>
      <c r="N104" s="55">
        <f t="shared" si="238"/>
        <v>0</v>
      </c>
      <c r="O104" s="55">
        <f t="shared" si="238"/>
        <v>50</v>
      </c>
      <c r="P104" s="55">
        <f t="shared" si="238"/>
        <v>0</v>
      </c>
      <c r="Q104" s="55">
        <f t="shared" si="238"/>
        <v>0</v>
      </c>
      <c r="R104" s="55">
        <f t="shared" si="238"/>
        <v>0</v>
      </c>
      <c r="S104" s="26">
        <f t="shared" si="238"/>
        <v>0</v>
      </c>
      <c r="T104" s="55">
        <f t="shared" si="238"/>
        <v>0</v>
      </c>
      <c r="U104" s="55">
        <f t="shared" si="238"/>
        <v>0</v>
      </c>
      <c r="V104" s="55">
        <f t="shared" si="238"/>
        <v>0</v>
      </c>
      <c r="W104" s="26">
        <f t="shared" si="238"/>
        <v>0</v>
      </c>
      <c r="Y104" s="67"/>
      <c r="Z104" s="69"/>
      <c r="AA104" s="69"/>
      <c r="AB104" s="75"/>
      <c r="AC104" s="28"/>
      <c r="AD104" s="28"/>
      <c r="AE104" s="28"/>
      <c r="AF104" s="28"/>
      <c r="AG104" s="28"/>
      <c r="AH104" s="28"/>
    </row>
    <row r="105" spans="1:34" ht="15.6">
      <c r="A105" s="181"/>
      <c r="B105" s="186"/>
      <c r="C105" s="187"/>
      <c r="D105" s="187"/>
      <c r="E105" s="188"/>
      <c r="F105" s="37"/>
      <c r="G105" s="24" t="s">
        <v>30</v>
      </c>
      <c r="H105" s="38">
        <v>0</v>
      </c>
      <c r="I105" s="38">
        <v>0</v>
      </c>
      <c r="J105" s="38">
        <v>0</v>
      </c>
      <c r="K105" s="26">
        <f t="shared" ref="K105:K106" si="239">J105+I105+H105</f>
        <v>0</v>
      </c>
      <c r="L105" s="39">
        <v>0</v>
      </c>
      <c r="M105" s="39">
        <v>0</v>
      </c>
      <c r="N105" s="39">
        <v>0</v>
      </c>
      <c r="O105" s="27">
        <v>2</v>
      </c>
      <c r="P105" s="38">
        <v>0</v>
      </c>
      <c r="Q105" s="38">
        <v>0</v>
      </c>
      <c r="R105" s="38">
        <v>0</v>
      </c>
      <c r="S105" s="26">
        <f t="shared" ref="S105:S106" si="240">R105+Q105+P105</f>
        <v>0</v>
      </c>
      <c r="T105" s="38">
        <v>0</v>
      </c>
      <c r="U105" s="38">
        <v>0</v>
      </c>
      <c r="V105" s="38">
        <v>0</v>
      </c>
      <c r="W105" s="26">
        <f t="shared" ref="W105:W106" si="241">V105+U105+T105</f>
        <v>0</v>
      </c>
      <c r="Y105" s="67"/>
      <c r="Z105" s="69"/>
      <c r="AA105" s="69"/>
      <c r="AB105" s="75"/>
      <c r="AC105" s="28"/>
      <c r="AD105" s="28"/>
      <c r="AE105" s="28"/>
      <c r="AF105" s="28"/>
      <c r="AG105" s="28"/>
      <c r="AH105" s="28"/>
    </row>
    <row r="106" spans="1:34" s="46" customFormat="1" ht="15.6">
      <c r="A106" s="181"/>
      <c r="B106" s="189"/>
      <c r="C106" s="190"/>
      <c r="D106" s="190"/>
      <c r="E106" s="191"/>
      <c r="F106" s="40"/>
      <c r="G106" s="41" t="s">
        <v>31</v>
      </c>
      <c r="H106" s="42">
        <f>H104+H105</f>
        <v>0</v>
      </c>
      <c r="I106" s="42">
        <f t="shared" ref="I106:J106" si="242">I104+I105</f>
        <v>0</v>
      </c>
      <c r="J106" s="42">
        <f t="shared" si="242"/>
        <v>0</v>
      </c>
      <c r="K106" s="43">
        <f t="shared" si="239"/>
        <v>0</v>
      </c>
      <c r="L106" s="44">
        <f>L104+L105</f>
        <v>50</v>
      </c>
      <c r="M106" s="44">
        <f t="shared" ref="M106:N106" si="243">M104+M105</f>
        <v>0</v>
      </c>
      <c r="N106" s="44">
        <f t="shared" si="243"/>
        <v>0</v>
      </c>
      <c r="O106" s="45">
        <f t="shared" ref="O106" si="244">N106+M106+L106</f>
        <v>50</v>
      </c>
      <c r="P106" s="42">
        <f>P104+P105</f>
        <v>0</v>
      </c>
      <c r="Q106" s="42">
        <f t="shared" ref="Q106:R106" si="245">Q104+Q105</f>
        <v>0</v>
      </c>
      <c r="R106" s="42">
        <f t="shared" si="245"/>
        <v>0</v>
      </c>
      <c r="S106" s="43">
        <f t="shared" si="240"/>
        <v>0</v>
      </c>
      <c r="T106" s="42">
        <f>T104+T105</f>
        <v>0</v>
      </c>
      <c r="U106" s="42">
        <f t="shared" ref="U106:V106" si="246">U104+U105</f>
        <v>0</v>
      </c>
      <c r="V106" s="42">
        <f t="shared" si="246"/>
        <v>0</v>
      </c>
      <c r="W106" s="43">
        <f t="shared" si="241"/>
        <v>0</v>
      </c>
      <c r="Y106" s="67"/>
      <c r="Z106" s="69"/>
      <c r="AA106" s="69"/>
      <c r="AB106" s="69"/>
    </row>
    <row r="107" spans="1:34" s="52" customFormat="1" ht="15.6">
      <c r="A107" s="181"/>
      <c r="B107" s="192">
        <v>0</v>
      </c>
      <c r="C107" s="192">
        <v>0</v>
      </c>
      <c r="D107" s="192">
        <v>0</v>
      </c>
      <c r="E107" s="194">
        <f>D107+C107+B107</f>
        <v>0</v>
      </c>
      <c r="F107" s="47" t="s">
        <v>32</v>
      </c>
      <c r="G107" s="48" t="s">
        <v>33</v>
      </c>
      <c r="H107" s="49">
        <f>B107*0.1</f>
        <v>0</v>
      </c>
      <c r="I107" s="49">
        <f>C107*0.1</f>
        <v>0</v>
      </c>
      <c r="J107" s="49">
        <f>D107*0.15</f>
        <v>0</v>
      </c>
      <c r="K107" s="50">
        <f>J107+I107+H107</f>
        <v>0</v>
      </c>
      <c r="L107" s="51"/>
      <c r="M107" s="51"/>
      <c r="N107" s="51"/>
      <c r="O107" s="51">
        <f>N107+M107+L107</f>
        <v>0</v>
      </c>
      <c r="P107" s="49">
        <f>IF($F107="SAT",0,B107*0.02)</f>
        <v>0</v>
      </c>
      <c r="Q107" s="49">
        <f t="shared" ref="Q107:R107" si="247">IF($F107="SAT",0,C107*0.02)</f>
        <v>0</v>
      </c>
      <c r="R107" s="49">
        <f t="shared" si="247"/>
        <v>0</v>
      </c>
      <c r="S107" s="50">
        <f>R107+Q107+P107</f>
        <v>0</v>
      </c>
      <c r="T107" s="49">
        <f>B107*0.005</f>
        <v>0</v>
      </c>
      <c r="U107" s="49">
        <f>C107*0.005</f>
        <v>0</v>
      </c>
      <c r="V107" s="49">
        <f>D107*0.0075</f>
        <v>0</v>
      </c>
      <c r="W107" s="50">
        <f>V107+U107+T107</f>
        <v>0</v>
      </c>
      <c r="Y107" s="78"/>
      <c r="Z107" s="65"/>
      <c r="AA107" s="65"/>
      <c r="AB107" s="71"/>
    </row>
    <row r="108" spans="1:34" s="54" customFormat="1" ht="15.6">
      <c r="A108" s="182"/>
      <c r="B108" s="193"/>
      <c r="C108" s="193"/>
      <c r="D108" s="193"/>
      <c r="E108" s="195"/>
      <c r="F108" s="53"/>
      <c r="G108" s="48" t="s">
        <v>34</v>
      </c>
      <c r="H108" s="49">
        <f>H106-H107</f>
        <v>0</v>
      </c>
      <c r="I108" s="49">
        <f t="shared" ref="I108:W108" si="248">I106-I107</f>
        <v>0</v>
      </c>
      <c r="J108" s="49">
        <f t="shared" si="248"/>
        <v>0</v>
      </c>
      <c r="K108" s="50">
        <f t="shared" si="248"/>
        <v>0</v>
      </c>
      <c r="L108" s="51">
        <f t="shared" si="248"/>
        <v>50</v>
      </c>
      <c r="M108" s="51">
        <f t="shared" si="248"/>
        <v>0</v>
      </c>
      <c r="N108" s="51">
        <f t="shared" si="248"/>
        <v>0</v>
      </c>
      <c r="O108" s="51">
        <f t="shared" si="248"/>
        <v>50</v>
      </c>
      <c r="P108" s="49">
        <f t="shared" si="248"/>
        <v>0</v>
      </c>
      <c r="Q108" s="49">
        <f t="shared" si="248"/>
        <v>0</v>
      </c>
      <c r="R108" s="49">
        <f t="shared" si="248"/>
        <v>0</v>
      </c>
      <c r="S108" s="50">
        <f t="shared" si="248"/>
        <v>0</v>
      </c>
      <c r="T108" s="49">
        <f t="shared" si="248"/>
        <v>0</v>
      </c>
      <c r="U108" s="49">
        <f t="shared" si="248"/>
        <v>0</v>
      </c>
      <c r="V108" s="49">
        <f t="shared" si="248"/>
        <v>0</v>
      </c>
      <c r="W108" s="50">
        <f t="shared" si="248"/>
        <v>0</v>
      </c>
      <c r="Y108" s="78"/>
      <c r="Z108" s="65"/>
      <c r="AA108" s="65"/>
      <c r="AB108" s="65"/>
    </row>
    <row r="109" spans="1:34" ht="15.6">
      <c r="A109" s="180">
        <v>46256</v>
      </c>
      <c r="B109" s="183"/>
      <c r="C109" s="184"/>
      <c r="D109" s="184"/>
      <c r="E109" s="185"/>
      <c r="F109" s="23"/>
      <c r="G109" s="24" t="s">
        <v>29</v>
      </c>
      <c r="H109" s="55">
        <f>H106-H107</f>
        <v>0</v>
      </c>
      <c r="I109" s="55">
        <f t="shared" ref="I109:W109" si="249">I106-I107</f>
        <v>0</v>
      </c>
      <c r="J109" s="55">
        <f t="shared" si="249"/>
        <v>0</v>
      </c>
      <c r="K109" s="26">
        <f t="shared" si="249"/>
        <v>0</v>
      </c>
      <c r="L109" s="55">
        <f t="shared" si="249"/>
        <v>50</v>
      </c>
      <c r="M109" s="55">
        <f t="shared" si="249"/>
        <v>0</v>
      </c>
      <c r="N109" s="55">
        <f t="shared" si="249"/>
        <v>0</v>
      </c>
      <c r="O109" s="55">
        <f t="shared" si="249"/>
        <v>50</v>
      </c>
      <c r="P109" s="55">
        <f t="shared" si="249"/>
        <v>0</v>
      </c>
      <c r="Q109" s="55">
        <f t="shared" si="249"/>
        <v>0</v>
      </c>
      <c r="R109" s="55">
        <f t="shared" si="249"/>
        <v>0</v>
      </c>
      <c r="S109" s="26">
        <f t="shared" si="249"/>
        <v>0</v>
      </c>
      <c r="T109" s="55">
        <f t="shared" si="249"/>
        <v>0</v>
      </c>
      <c r="U109" s="55">
        <f t="shared" si="249"/>
        <v>0</v>
      </c>
      <c r="V109" s="55">
        <f t="shared" si="249"/>
        <v>0</v>
      </c>
      <c r="W109" s="26">
        <f t="shared" si="249"/>
        <v>0</v>
      </c>
      <c r="Y109" s="67"/>
      <c r="Z109" s="69"/>
      <c r="AA109" s="69"/>
      <c r="AB109" s="75"/>
      <c r="AC109" s="28"/>
      <c r="AD109" s="28"/>
      <c r="AE109" s="28"/>
      <c r="AF109" s="28"/>
      <c r="AG109" s="28"/>
      <c r="AH109" s="28"/>
    </row>
    <row r="110" spans="1:34" ht="15.6">
      <c r="A110" s="181"/>
      <c r="B110" s="186"/>
      <c r="C110" s="187"/>
      <c r="D110" s="187"/>
      <c r="E110" s="188"/>
      <c r="F110" s="37"/>
      <c r="G110" s="24" t="s">
        <v>30</v>
      </c>
      <c r="H110" s="38">
        <v>0</v>
      </c>
      <c r="I110" s="38">
        <v>0</v>
      </c>
      <c r="J110" s="38">
        <v>0</v>
      </c>
      <c r="K110" s="26">
        <f t="shared" ref="K110:K111" si="250">J110+I110+H110</f>
        <v>0</v>
      </c>
      <c r="L110" s="39">
        <v>0</v>
      </c>
      <c r="M110" s="39">
        <v>0</v>
      </c>
      <c r="N110" s="39">
        <v>0</v>
      </c>
      <c r="O110" s="27">
        <v>2</v>
      </c>
      <c r="P110" s="38">
        <v>0</v>
      </c>
      <c r="Q110" s="38">
        <v>0</v>
      </c>
      <c r="R110" s="38">
        <v>0</v>
      </c>
      <c r="S110" s="26">
        <f t="shared" ref="S110:S111" si="251">R110+Q110+P110</f>
        <v>0</v>
      </c>
      <c r="T110" s="38">
        <v>0</v>
      </c>
      <c r="U110" s="38">
        <v>0</v>
      </c>
      <c r="V110" s="38">
        <v>0</v>
      </c>
      <c r="W110" s="26">
        <f t="shared" ref="W110:W111" si="252">V110+U110+T110</f>
        <v>0</v>
      </c>
      <c r="Y110" s="67"/>
      <c r="Z110" s="69"/>
      <c r="AA110" s="69"/>
      <c r="AB110" s="75"/>
      <c r="AC110" s="28"/>
      <c r="AD110" s="28"/>
      <c r="AE110" s="28"/>
      <c r="AF110" s="28"/>
      <c r="AG110" s="28"/>
      <c r="AH110" s="28"/>
    </row>
    <row r="111" spans="1:34" s="46" customFormat="1" ht="15.6">
      <c r="A111" s="181"/>
      <c r="B111" s="189"/>
      <c r="C111" s="190"/>
      <c r="D111" s="190"/>
      <c r="E111" s="191"/>
      <c r="F111" s="40"/>
      <c r="G111" s="41" t="s">
        <v>31</v>
      </c>
      <c r="H111" s="42">
        <f>H109+H110</f>
        <v>0</v>
      </c>
      <c r="I111" s="42">
        <f t="shared" ref="I111:J111" si="253">I109+I110</f>
        <v>0</v>
      </c>
      <c r="J111" s="42">
        <f t="shared" si="253"/>
        <v>0</v>
      </c>
      <c r="K111" s="43">
        <f t="shared" si="250"/>
        <v>0</v>
      </c>
      <c r="L111" s="44">
        <f>L109+L110</f>
        <v>50</v>
      </c>
      <c r="M111" s="44">
        <f t="shared" ref="M111:N111" si="254">M109+M110</f>
        <v>0</v>
      </c>
      <c r="N111" s="44">
        <f t="shared" si="254"/>
        <v>0</v>
      </c>
      <c r="O111" s="45">
        <f t="shared" ref="O111" si="255">N111+M111+L111</f>
        <v>50</v>
      </c>
      <c r="P111" s="42">
        <f>P109+P110</f>
        <v>0</v>
      </c>
      <c r="Q111" s="42">
        <f t="shared" ref="Q111:R111" si="256">Q109+Q110</f>
        <v>0</v>
      </c>
      <c r="R111" s="42">
        <f t="shared" si="256"/>
        <v>0</v>
      </c>
      <c r="S111" s="43">
        <f t="shared" si="251"/>
        <v>0</v>
      </c>
      <c r="T111" s="42">
        <f>T109+T110</f>
        <v>0</v>
      </c>
      <c r="U111" s="42">
        <f t="shared" ref="U111:V111" si="257">U109+U110</f>
        <v>0</v>
      </c>
      <c r="V111" s="42">
        <f t="shared" si="257"/>
        <v>0</v>
      </c>
      <c r="W111" s="43">
        <f t="shared" si="252"/>
        <v>0</v>
      </c>
      <c r="Y111" s="67"/>
      <c r="Z111" s="69"/>
      <c r="AA111" s="69"/>
      <c r="AB111" s="69"/>
    </row>
    <row r="112" spans="1:34" s="52" customFormat="1" ht="15.6">
      <c r="A112" s="181"/>
      <c r="B112" s="192">
        <v>0</v>
      </c>
      <c r="C112" s="192">
        <v>0</v>
      </c>
      <c r="D112" s="192">
        <v>0</v>
      </c>
      <c r="E112" s="194">
        <f>D112+C112+B112</f>
        <v>0</v>
      </c>
      <c r="F112" s="47" t="s">
        <v>35</v>
      </c>
      <c r="G112" s="48" t="s">
        <v>33</v>
      </c>
      <c r="H112" s="49">
        <f>B112*0.1</f>
        <v>0</v>
      </c>
      <c r="I112" s="49">
        <f>C112*0.1</f>
        <v>0</v>
      </c>
      <c r="J112" s="49">
        <f>D112*0.15</f>
        <v>0</v>
      </c>
      <c r="K112" s="50">
        <f>J112+I112+H112</f>
        <v>0</v>
      </c>
      <c r="L112" s="51"/>
      <c r="M112" s="51"/>
      <c r="N112" s="51"/>
      <c r="O112" s="51">
        <f>N112+M112+L112</f>
        <v>0</v>
      </c>
      <c r="P112" s="49">
        <f>IF($F112="SAT",0,B112*0.02)</f>
        <v>0</v>
      </c>
      <c r="Q112" s="49">
        <f t="shared" ref="Q112:R112" si="258">IF($F112="SAT",0,C112*0.02)</f>
        <v>0</v>
      </c>
      <c r="R112" s="49">
        <f t="shared" si="258"/>
        <v>0</v>
      </c>
      <c r="S112" s="50">
        <f>R112+Q112+P112</f>
        <v>0</v>
      </c>
      <c r="T112" s="49">
        <f>B112*0.005</f>
        <v>0</v>
      </c>
      <c r="U112" s="49">
        <f>C112*0.005</f>
        <v>0</v>
      </c>
      <c r="V112" s="49">
        <f>D112*0.0075</f>
        <v>0</v>
      </c>
      <c r="W112" s="50">
        <f>V112+U112+T112</f>
        <v>0</v>
      </c>
      <c r="Y112" s="78"/>
      <c r="Z112" s="65"/>
      <c r="AA112" s="65"/>
      <c r="AB112" s="71"/>
    </row>
    <row r="113" spans="1:34" s="54" customFormat="1" ht="15.6">
      <c r="A113" s="182"/>
      <c r="B113" s="193"/>
      <c r="C113" s="193"/>
      <c r="D113" s="193"/>
      <c r="E113" s="195"/>
      <c r="F113" s="53"/>
      <c r="G113" s="48" t="s">
        <v>34</v>
      </c>
      <c r="H113" s="49">
        <f>H111-H112</f>
        <v>0</v>
      </c>
      <c r="I113" s="49">
        <f t="shared" ref="I113:W113" si="259">I111-I112</f>
        <v>0</v>
      </c>
      <c r="J113" s="49">
        <f t="shared" si="259"/>
        <v>0</v>
      </c>
      <c r="K113" s="50">
        <f t="shared" si="259"/>
        <v>0</v>
      </c>
      <c r="L113" s="51">
        <f t="shared" si="259"/>
        <v>50</v>
      </c>
      <c r="M113" s="51">
        <f t="shared" si="259"/>
        <v>0</v>
      </c>
      <c r="N113" s="51">
        <f t="shared" si="259"/>
        <v>0</v>
      </c>
      <c r="O113" s="51">
        <f t="shared" si="259"/>
        <v>50</v>
      </c>
      <c r="P113" s="49">
        <f t="shared" si="259"/>
        <v>0</v>
      </c>
      <c r="Q113" s="49">
        <f t="shared" si="259"/>
        <v>0</v>
      </c>
      <c r="R113" s="49">
        <f t="shared" si="259"/>
        <v>0</v>
      </c>
      <c r="S113" s="50">
        <f t="shared" si="259"/>
        <v>0</v>
      </c>
      <c r="T113" s="49">
        <f t="shared" si="259"/>
        <v>0</v>
      </c>
      <c r="U113" s="49">
        <f t="shared" si="259"/>
        <v>0</v>
      </c>
      <c r="V113" s="49">
        <f t="shared" si="259"/>
        <v>0</v>
      </c>
      <c r="W113" s="50">
        <f t="shared" si="259"/>
        <v>0</v>
      </c>
      <c r="Y113" s="78"/>
      <c r="Z113" s="65"/>
      <c r="AA113" s="65"/>
      <c r="AB113" s="65"/>
    </row>
    <row r="114" spans="1:34" ht="15.6">
      <c r="A114" s="180">
        <v>46257</v>
      </c>
      <c r="B114" s="183"/>
      <c r="C114" s="184"/>
      <c r="D114" s="184"/>
      <c r="E114" s="185"/>
      <c r="F114" s="23"/>
      <c r="G114" s="24" t="s">
        <v>29</v>
      </c>
      <c r="H114" s="55">
        <f>H111-H112</f>
        <v>0</v>
      </c>
      <c r="I114" s="55">
        <f t="shared" ref="I114:W114" si="260">I111-I112</f>
        <v>0</v>
      </c>
      <c r="J114" s="55">
        <f t="shared" si="260"/>
        <v>0</v>
      </c>
      <c r="K114" s="26">
        <f t="shared" si="260"/>
        <v>0</v>
      </c>
      <c r="L114" s="55">
        <f t="shared" si="260"/>
        <v>50</v>
      </c>
      <c r="M114" s="55">
        <f t="shared" si="260"/>
        <v>0</v>
      </c>
      <c r="N114" s="55">
        <f t="shared" si="260"/>
        <v>0</v>
      </c>
      <c r="O114" s="55">
        <f t="shared" si="260"/>
        <v>50</v>
      </c>
      <c r="P114" s="55">
        <f t="shared" si="260"/>
        <v>0</v>
      </c>
      <c r="Q114" s="55">
        <f t="shared" si="260"/>
        <v>0</v>
      </c>
      <c r="R114" s="55">
        <f t="shared" si="260"/>
        <v>0</v>
      </c>
      <c r="S114" s="26">
        <f t="shared" si="260"/>
        <v>0</v>
      </c>
      <c r="T114" s="55">
        <f t="shared" si="260"/>
        <v>0</v>
      </c>
      <c r="U114" s="55">
        <f t="shared" si="260"/>
        <v>0</v>
      </c>
      <c r="V114" s="55">
        <f t="shared" si="260"/>
        <v>0</v>
      </c>
      <c r="W114" s="26">
        <f t="shared" si="260"/>
        <v>0</v>
      </c>
      <c r="Y114" s="67"/>
      <c r="Z114" s="69"/>
      <c r="AA114" s="69"/>
      <c r="AB114" s="75"/>
      <c r="AC114" s="28"/>
      <c r="AD114" s="28"/>
      <c r="AE114" s="28"/>
      <c r="AF114" s="28"/>
      <c r="AG114" s="28"/>
      <c r="AH114" s="28"/>
    </row>
    <row r="115" spans="1:34" ht="15.6">
      <c r="A115" s="181"/>
      <c r="B115" s="186"/>
      <c r="C115" s="187"/>
      <c r="D115" s="187"/>
      <c r="E115" s="188"/>
      <c r="F115" s="37"/>
      <c r="G115" s="24" t="s">
        <v>30</v>
      </c>
      <c r="H115" s="38">
        <v>0</v>
      </c>
      <c r="I115" s="38">
        <v>0</v>
      </c>
      <c r="J115" s="38">
        <v>0</v>
      </c>
      <c r="K115" s="26">
        <f t="shared" ref="K115:K116" si="261">J115+I115+H115</f>
        <v>0</v>
      </c>
      <c r="L115" s="39">
        <v>0</v>
      </c>
      <c r="M115" s="39">
        <v>0</v>
      </c>
      <c r="N115" s="39">
        <v>0</v>
      </c>
      <c r="O115" s="27">
        <v>2</v>
      </c>
      <c r="P115" s="38">
        <v>0</v>
      </c>
      <c r="Q115" s="38">
        <v>0</v>
      </c>
      <c r="R115" s="38">
        <v>0</v>
      </c>
      <c r="S115" s="26">
        <f t="shared" ref="S115:S116" si="262">R115+Q115+P115</f>
        <v>0</v>
      </c>
      <c r="T115" s="38">
        <v>0</v>
      </c>
      <c r="U115" s="38">
        <v>0</v>
      </c>
      <c r="V115" s="38">
        <v>0</v>
      </c>
      <c r="W115" s="26">
        <f t="shared" ref="W115:W116" si="263">V115+U115+T115</f>
        <v>0</v>
      </c>
    </row>
    <row r="116" spans="1:34" s="46" customFormat="1" ht="15.6">
      <c r="A116" s="181"/>
      <c r="B116" s="189"/>
      <c r="C116" s="190"/>
      <c r="D116" s="190"/>
      <c r="E116" s="191"/>
      <c r="F116" s="40"/>
      <c r="G116" s="41" t="s">
        <v>31</v>
      </c>
      <c r="H116" s="42">
        <f>H114+H115</f>
        <v>0</v>
      </c>
      <c r="I116" s="42">
        <f t="shared" ref="I116:J116" si="264">I114+I115</f>
        <v>0</v>
      </c>
      <c r="J116" s="42">
        <f t="shared" si="264"/>
        <v>0</v>
      </c>
      <c r="K116" s="43">
        <f t="shared" si="261"/>
        <v>0</v>
      </c>
      <c r="L116" s="44">
        <f>L114+L115</f>
        <v>50</v>
      </c>
      <c r="M116" s="44">
        <f t="shared" ref="M116:N116" si="265">M114+M115</f>
        <v>0</v>
      </c>
      <c r="N116" s="44">
        <f t="shared" si="265"/>
        <v>0</v>
      </c>
      <c r="O116" s="45">
        <f t="shared" ref="O116" si="266">N116+M116+L116</f>
        <v>50</v>
      </c>
      <c r="P116" s="42">
        <f>P114+P115</f>
        <v>0</v>
      </c>
      <c r="Q116" s="42">
        <f t="shared" ref="Q116:R116" si="267">Q114+Q115</f>
        <v>0</v>
      </c>
      <c r="R116" s="42">
        <f t="shared" si="267"/>
        <v>0</v>
      </c>
      <c r="S116" s="43">
        <f t="shared" si="262"/>
        <v>0</v>
      </c>
      <c r="T116" s="42">
        <f>T114+T115</f>
        <v>0</v>
      </c>
      <c r="U116" s="42">
        <f t="shared" ref="U116:V116" si="268">U114+U115</f>
        <v>0</v>
      </c>
      <c r="V116" s="42">
        <f t="shared" si="268"/>
        <v>0</v>
      </c>
      <c r="W116" s="43">
        <f t="shared" si="263"/>
        <v>0</v>
      </c>
      <c r="AB116" s="67"/>
      <c r="AC116" s="67"/>
      <c r="AD116" s="67"/>
      <c r="AE116" s="67"/>
      <c r="AF116" s="69"/>
      <c r="AG116" s="69"/>
      <c r="AH116" s="69"/>
    </row>
    <row r="117" spans="1:34" s="52" customFormat="1" ht="15.6">
      <c r="A117" s="181"/>
      <c r="B117" s="192">
        <v>0</v>
      </c>
      <c r="C117" s="192">
        <v>0</v>
      </c>
      <c r="D117" s="192">
        <v>0</v>
      </c>
      <c r="E117" s="194">
        <f>D117+C117+B117</f>
        <v>0</v>
      </c>
      <c r="F117" s="47" t="s">
        <v>32</v>
      </c>
      <c r="G117" s="48" t="s">
        <v>33</v>
      </c>
      <c r="H117" s="49">
        <f>B117*0.1</f>
        <v>0</v>
      </c>
      <c r="I117" s="49">
        <f>C117*0.1</f>
        <v>0</v>
      </c>
      <c r="J117" s="49">
        <f>D117*0.15</f>
        <v>0</v>
      </c>
      <c r="K117" s="50">
        <f>J117+I117+H117</f>
        <v>0</v>
      </c>
      <c r="L117" s="51"/>
      <c r="M117" s="51"/>
      <c r="N117" s="51"/>
      <c r="O117" s="51">
        <f>N117+M117+L117</f>
        <v>0</v>
      </c>
      <c r="P117" s="49">
        <f>IF($F117="SAT",0,B117*0.02)</f>
        <v>0</v>
      </c>
      <c r="Q117" s="49">
        <f t="shared" ref="Q117:R117" si="269">IF($F117="SAT",0,C117*0.02)</f>
        <v>0</v>
      </c>
      <c r="R117" s="49">
        <f t="shared" si="269"/>
        <v>0</v>
      </c>
      <c r="S117" s="50">
        <f>R117+Q117+P117</f>
        <v>0</v>
      </c>
      <c r="T117" s="49">
        <f>B117*0.005</f>
        <v>0</v>
      </c>
      <c r="U117" s="49">
        <f>C117*0.005</f>
        <v>0</v>
      </c>
      <c r="V117" s="49">
        <f>D117*0.0075</f>
        <v>0</v>
      </c>
      <c r="W117" s="50">
        <f>V117+U117+T117</f>
        <v>0</v>
      </c>
      <c r="Y117" s="54"/>
      <c r="Z117" s="54"/>
      <c r="AA117" s="54"/>
      <c r="AB117" s="78"/>
      <c r="AC117" s="78"/>
      <c r="AD117" s="78"/>
      <c r="AE117" s="78"/>
      <c r="AF117" s="65"/>
      <c r="AG117" s="65"/>
      <c r="AH117" s="71"/>
    </row>
    <row r="118" spans="1:34" s="54" customFormat="1" ht="15.6">
      <c r="A118" s="182"/>
      <c r="B118" s="193"/>
      <c r="C118" s="193"/>
      <c r="D118" s="193"/>
      <c r="E118" s="195"/>
      <c r="F118" s="53"/>
      <c r="G118" s="48" t="s">
        <v>34</v>
      </c>
      <c r="H118" s="49">
        <f>H116-H117</f>
        <v>0</v>
      </c>
      <c r="I118" s="49">
        <f t="shared" ref="I118:W118" si="270">I116-I117</f>
        <v>0</v>
      </c>
      <c r="J118" s="49">
        <f t="shared" si="270"/>
        <v>0</v>
      </c>
      <c r="K118" s="50">
        <f t="shared" si="270"/>
        <v>0</v>
      </c>
      <c r="L118" s="51">
        <f t="shared" si="270"/>
        <v>50</v>
      </c>
      <c r="M118" s="51">
        <f t="shared" si="270"/>
        <v>0</v>
      </c>
      <c r="N118" s="51">
        <f t="shared" si="270"/>
        <v>0</v>
      </c>
      <c r="O118" s="51">
        <f t="shared" si="270"/>
        <v>50</v>
      </c>
      <c r="P118" s="49">
        <f t="shared" si="270"/>
        <v>0</v>
      </c>
      <c r="Q118" s="49">
        <f t="shared" si="270"/>
        <v>0</v>
      </c>
      <c r="R118" s="49">
        <f t="shared" si="270"/>
        <v>0</v>
      </c>
      <c r="S118" s="50">
        <f t="shared" si="270"/>
        <v>0</v>
      </c>
      <c r="T118" s="49">
        <f t="shared" si="270"/>
        <v>0</v>
      </c>
      <c r="U118" s="49">
        <f t="shared" si="270"/>
        <v>0</v>
      </c>
      <c r="V118" s="49">
        <f t="shared" si="270"/>
        <v>0</v>
      </c>
      <c r="W118" s="50">
        <f t="shared" si="270"/>
        <v>0</v>
      </c>
      <c r="AB118" s="78"/>
      <c r="AC118" s="78"/>
      <c r="AD118" s="78"/>
      <c r="AE118" s="78"/>
      <c r="AF118" s="65"/>
      <c r="AG118" s="65"/>
      <c r="AH118" s="65"/>
    </row>
    <row r="119" spans="1:34" ht="15.6">
      <c r="A119" s="180">
        <v>46258</v>
      </c>
      <c r="B119" s="183"/>
      <c r="C119" s="184"/>
      <c r="D119" s="184"/>
      <c r="E119" s="185"/>
      <c r="F119" s="23"/>
      <c r="G119" s="24" t="s">
        <v>29</v>
      </c>
      <c r="H119" s="55">
        <f>H116-H117</f>
        <v>0</v>
      </c>
      <c r="I119" s="55">
        <f t="shared" ref="I119:W119" si="271">I116-I117</f>
        <v>0</v>
      </c>
      <c r="J119" s="55">
        <f t="shared" si="271"/>
        <v>0</v>
      </c>
      <c r="K119" s="26">
        <f t="shared" si="271"/>
        <v>0</v>
      </c>
      <c r="L119" s="55">
        <f t="shared" si="271"/>
        <v>50</v>
      </c>
      <c r="M119" s="55">
        <f t="shared" si="271"/>
        <v>0</v>
      </c>
      <c r="N119" s="55">
        <f t="shared" si="271"/>
        <v>0</v>
      </c>
      <c r="O119" s="55">
        <f t="shared" si="271"/>
        <v>50</v>
      </c>
      <c r="P119" s="55">
        <f t="shared" si="271"/>
        <v>0</v>
      </c>
      <c r="Q119" s="55">
        <f t="shared" si="271"/>
        <v>0</v>
      </c>
      <c r="R119" s="55">
        <f t="shared" si="271"/>
        <v>0</v>
      </c>
      <c r="S119" s="26">
        <f t="shared" si="271"/>
        <v>0</v>
      </c>
      <c r="T119" s="55">
        <f t="shared" si="271"/>
        <v>0</v>
      </c>
      <c r="U119" s="55">
        <f t="shared" si="271"/>
        <v>0</v>
      </c>
      <c r="V119" s="55">
        <f t="shared" si="271"/>
        <v>0</v>
      </c>
      <c r="W119" s="26">
        <f t="shared" si="271"/>
        <v>0</v>
      </c>
    </row>
    <row r="120" spans="1:34" ht="15.6">
      <c r="A120" s="181"/>
      <c r="B120" s="186"/>
      <c r="C120" s="187"/>
      <c r="D120" s="187"/>
      <c r="E120" s="188"/>
      <c r="F120" s="37"/>
      <c r="G120" s="24" t="s">
        <v>30</v>
      </c>
      <c r="H120" s="38">
        <v>0</v>
      </c>
      <c r="I120" s="38">
        <v>0</v>
      </c>
      <c r="J120" s="38">
        <v>0</v>
      </c>
      <c r="K120" s="26">
        <f t="shared" ref="K120:K121" si="272">J120+I120+H120</f>
        <v>0</v>
      </c>
      <c r="L120" s="39">
        <v>0</v>
      </c>
      <c r="M120" s="39">
        <v>0</v>
      </c>
      <c r="N120" s="39">
        <v>0</v>
      </c>
      <c r="O120" s="27">
        <v>2</v>
      </c>
      <c r="P120" s="38">
        <v>0</v>
      </c>
      <c r="Q120" s="38">
        <v>0</v>
      </c>
      <c r="R120" s="38">
        <v>0</v>
      </c>
      <c r="S120" s="26">
        <f t="shared" ref="S120:S121" si="273">R120+Q120+P120</f>
        <v>0</v>
      </c>
      <c r="T120" s="38">
        <v>0</v>
      </c>
      <c r="U120" s="38">
        <v>0</v>
      </c>
      <c r="V120" s="38">
        <v>0</v>
      </c>
      <c r="W120" s="26">
        <f t="shared" ref="W120:W121" si="274">V120+U120+T120</f>
        <v>0</v>
      </c>
    </row>
    <row r="121" spans="1:34" s="46" customFormat="1" ht="15.6">
      <c r="A121" s="181"/>
      <c r="B121" s="189"/>
      <c r="C121" s="190"/>
      <c r="D121" s="190"/>
      <c r="E121" s="191"/>
      <c r="F121" s="40"/>
      <c r="G121" s="41" t="s">
        <v>31</v>
      </c>
      <c r="H121" s="42">
        <f>H119+H120</f>
        <v>0</v>
      </c>
      <c r="I121" s="42">
        <f t="shared" ref="I121:J121" si="275">I119+I120</f>
        <v>0</v>
      </c>
      <c r="J121" s="42">
        <f t="shared" si="275"/>
        <v>0</v>
      </c>
      <c r="K121" s="43">
        <f t="shared" si="272"/>
        <v>0</v>
      </c>
      <c r="L121" s="44">
        <f>L119+L120</f>
        <v>50</v>
      </c>
      <c r="M121" s="44">
        <f t="shared" ref="M121:N121" si="276">M119+M120</f>
        <v>0</v>
      </c>
      <c r="N121" s="44">
        <f t="shared" si="276"/>
        <v>0</v>
      </c>
      <c r="O121" s="45">
        <f t="shared" ref="O121" si="277">N121+M121+L121</f>
        <v>50</v>
      </c>
      <c r="P121" s="42">
        <f>P119+P120</f>
        <v>0</v>
      </c>
      <c r="Q121" s="42">
        <f t="shared" ref="Q121:R121" si="278">Q119+Q120</f>
        <v>0</v>
      </c>
      <c r="R121" s="42">
        <f t="shared" si="278"/>
        <v>0</v>
      </c>
      <c r="S121" s="43">
        <f t="shared" si="273"/>
        <v>0</v>
      </c>
      <c r="T121" s="42">
        <f>T119+T120</f>
        <v>0</v>
      </c>
      <c r="U121" s="42">
        <f t="shared" ref="U121:V121" si="279">U119+U120</f>
        <v>0</v>
      </c>
      <c r="V121" s="42">
        <f t="shared" si="279"/>
        <v>0</v>
      </c>
      <c r="W121" s="43">
        <f t="shared" si="274"/>
        <v>0</v>
      </c>
      <c r="AB121" s="67"/>
      <c r="AC121" s="67"/>
      <c r="AD121" s="67"/>
      <c r="AE121" s="67"/>
      <c r="AF121" s="69"/>
      <c r="AG121" s="69"/>
      <c r="AH121" s="69"/>
    </row>
    <row r="122" spans="1:34" s="52" customFormat="1" ht="15.6">
      <c r="A122" s="181"/>
      <c r="B122" s="192">
        <v>0</v>
      </c>
      <c r="C122" s="192">
        <v>0</v>
      </c>
      <c r="D122" s="192">
        <v>0</v>
      </c>
      <c r="E122" s="194">
        <f>D122+C122+B122</f>
        <v>0</v>
      </c>
      <c r="F122" s="47" t="s">
        <v>32</v>
      </c>
      <c r="G122" s="48" t="s">
        <v>33</v>
      </c>
      <c r="H122" s="49">
        <f>B122*0.1</f>
        <v>0</v>
      </c>
      <c r="I122" s="49">
        <f>C122*0.1</f>
        <v>0</v>
      </c>
      <c r="J122" s="49">
        <f>D122*0.15</f>
        <v>0</v>
      </c>
      <c r="K122" s="50">
        <f>J122+I122+H122</f>
        <v>0</v>
      </c>
      <c r="L122" s="51"/>
      <c r="M122" s="51"/>
      <c r="N122" s="51"/>
      <c r="O122" s="51">
        <f>N122+M122+L122</f>
        <v>0</v>
      </c>
      <c r="P122" s="49">
        <f>IF($F122="SAT",0,B122*0.02)</f>
        <v>0</v>
      </c>
      <c r="Q122" s="49">
        <f t="shared" ref="Q122:R122" si="280">IF($F122="SAT",0,C122*0.02)</f>
        <v>0</v>
      </c>
      <c r="R122" s="49">
        <f t="shared" si="280"/>
        <v>0</v>
      </c>
      <c r="S122" s="50">
        <f>R122+Q122+P122</f>
        <v>0</v>
      </c>
      <c r="T122" s="49">
        <f>B122*0.005</f>
        <v>0</v>
      </c>
      <c r="U122" s="49">
        <f>C122*0.005</f>
        <v>0</v>
      </c>
      <c r="V122" s="49">
        <f>D122*0.0075</f>
        <v>0</v>
      </c>
      <c r="W122" s="50">
        <f>V122+U122+T122</f>
        <v>0</v>
      </c>
      <c r="Y122" s="54"/>
      <c r="Z122" s="54"/>
      <c r="AA122" s="54"/>
      <c r="AB122" s="78"/>
      <c r="AC122" s="78"/>
      <c r="AD122" s="78"/>
      <c r="AE122" s="78"/>
      <c r="AF122" s="65"/>
      <c r="AG122" s="65"/>
      <c r="AH122" s="71"/>
    </row>
    <row r="123" spans="1:34" s="54" customFormat="1" ht="15.6">
      <c r="A123" s="182"/>
      <c r="B123" s="193"/>
      <c r="C123" s="193"/>
      <c r="D123" s="193"/>
      <c r="E123" s="195"/>
      <c r="F123" s="53"/>
      <c r="G123" s="48" t="s">
        <v>34</v>
      </c>
      <c r="H123" s="49">
        <f>H121-H122</f>
        <v>0</v>
      </c>
      <c r="I123" s="49">
        <f t="shared" ref="I123:W123" si="281">I121-I122</f>
        <v>0</v>
      </c>
      <c r="J123" s="49">
        <f t="shared" si="281"/>
        <v>0</v>
      </c>
      <c r="K123" s="50">
        <f t="shared" si="281"/>
        <v>0</v>
      </c>
      <c r="L123" s="51">
        <f t="shared" si="281"/>
        <v>50</v>
      </c>
      <c r="M123" s="51">
        <f t="shared" si="281"/>
        <v>0</v>
      </c>
      <c r="N123" s="51">
        <f t="shared" si="281"/>
        <v>0</v>
      </c>
      <c r="O123" s="51">
        <f t="shared" si="281"/>
        <v>50</v>
      </c>
      <c r="P123" s="49">
        <f t="shared" si="281"/>
        <v>0</v>
      </c>
      <c r="Q123" s="49">
        <f t="shared" si="281"/>
        <v>0</v>
      </c>
      <c r="R123" s="49">
        <f t="shared" si="281"/>
        <v>0</v>
      </c>
      <c r="S123" s="50">
        <f t="shared" si="281"/>
        <v>0</v>
      </c>
      <c r="T123" s="49">
        <f t="shared" si="281"/>
        <v>0</v>
      </c>
      <c r="U123" s="49">
        <f t="shared" si="281"/>
        <v>0</v>
      </c>
      <c r="V123" s="49">
        <f t="shared" si="281"/>
        <v>0</v>
      </c>
      <c r="W123" s="50">
        <f t="shared" si="281"/>
        <v>0</v>
      </c>
      <c r="AB123" s="78"/>
      <c r="AC123" s="78"/>
      <c r="AD123" s="78"/>
      <c r="AE123" s="78"/>
      <c r="AF123" s="65"/>
      <c r="AG123" s="65"/>
      <c r="AH123" s="65"/>
    </row>
    <row r="124" spans="1:34" ht="15.6">
      <c r="A124" s="180">
        <v>46259</v>
      </c>
      <c r="B124" s="183"/>
      <c r="C124" s="184"/>
      <c r="D124" s="184"/>
      <c r="E124" s="185"/>
      <c r="F124" s="23"/>
      <c r="G124" s="24" t="s">
        <v>29</v>
      </c>
      <c r="H124" s="55">
        <f>H121-H122</f>
        <v>0</v>
      </c>
      <c r="I124" s="55">
        <f t="shared" ref="I124:W124" si="282">I121-I122</f>
        <v>0</v>
      </c>
      <c r="J124" s="55">
        <f t="shared" si="282"/>
        <v>0</v>
      </c>
      <c r="K124" s="26">
        <f t="shared" si="282"/>
        <v>0</v>
      </c>
      <c r="L124" s="55">
        <f t="shared" si="282"/>
        <v>50</v>
      </c>
      <c r="M124" s="55">
        <f t="shared" si="282"/>
        <v>0</v>
      </c>
      <c r="N124" s="55">
        <f t="shared" si="282"/>
        <v>0</v>
      </c>
      <c r="O124" s="55">
        <f t="shared" si="282"/>
        <v>50</v>
      </c>
      <c r="P124" s="55">
        <f t="shared" si="282"/>
        <v>0</v>
      </c>
      <c r="Q124" s="55">
        <f t="shared" si="282"/>
        <v>0</v>
      </c>
      <c r="R124" s="55">
        <f t="shared" si="282"/>
        <v>0</v>
      </c>
      <c r="S124" s="26">
        <f t="shared" si="282"/>
        <v>0</v>
      </c>
      <c r="T124" s="55">
        <f t="shared" si="282"/>
        <v>0</v>
      </c>
      <c r="U124" s="55">
        <f t="shared" si="282"/>
        <v>0</v>
      </c>
      <c r="V124" s="55">
        <f t="shared" si="282"/>
        <v>0</v>
      </c>
      <c r="W124" s="26">
        <f t="shared" si="282"/>
        <v>0</v>
      </c>
    </row>
    <row r="125" spans="1:34" ht="15.6">
      <c r="A125" s="181"/>
      <c r="B125" s="186"/>
      <c r="C125" s="187"/>
      <c r="D125" s="187"/>
      <c r="E125" s="188"/>
      <c r="F125" s="37"/>
      <c r="G125" s="24" t="s">
        <v>30</v>
      </c>
      <c r="H125" s="38">
        <v>0</v>
      </c>
      <c r="I125" s="38">
        <v>0</v>
      </c>
      <c r="J125" s="38">
        <v>0</v>
      </c>
      <c r="K125" s="26">
        <f t="shared" ref="K125:K126" si="283">J125+I125+H125</f>
        <v>0</v>
      </c>
      <c r="L125" s="39">
        <v>0</v>
      </c>
      <c r="M125" s="39">
        <v>0</v>
      </c>
      <c r="N125" s="39">
        <v>0</v>
      </c>
      <c r="O125" s="27">
        <v>2</v>
      </c>
      <c r="P125" s="38">
        <v>0</v>
      </c>
      <c r="Q125" s="38">
        <v>0</v>
      </c>
      <c r="R125" s="38">
        <v>0</v>
      </c>
      <c r="S125" s="26">
        <f t="shared" ref="S125:S126" si="284">R125+Q125+P125</f>
        <v>0</v>
      </c>
      <c r="T125" s="38">
        <v>0</v>
      </c>
      <c r="U125" s="38">
        <v>0</v>
      </c>
      <c r="V125" s="38">
        <v>0</v>
      </c>
      <c r="W125" s="26">
        <f t="shared" ref="W125:W126" si="285">V125+U125+T125</f>
        <v>0</v>
      </c>
    </row>
    <row r="126" spans="1:34" s="46" customFormat="1" ht="15.6">
      <c r="A126" s="181"/>
      <c r="B126" s="189"/>
      <c r="C126" s="190"/>
      <c r="D126" s="190"/>
      <c r="E126" s="191"/>
      <c r="F126" s="40"/>
      <c r="G126" s="41" t="s">
        <v>31</v>
      </c>
      <c r="H126" s="42">
        <f>H124+H125</f>
        <v>0</v>
      </c>
      <c r="I126" s="42">
        <f t="shared" ref="I126:J126" si="286">I124+I125</f>
        <v>0</v>
      </c>
      <c r="J126" s="42">
        <f t="shared" si="286"/>
        <v>0</v>
      </c>
      <c r="K126" s="43">
        <f t="shared" si="283"/>
        <v>0</v>
      </c>
      <c r="L126" s="44">
        <f>L124+L125</f>
        <v>50</v>
      </c>
      <c r="M126" s="44">
        <f t="shared" ref="M126:N126" si="287">M124+M125</f>
        <v>0</v>
      </c>
      <c r="N126" s="44">
        <f t="shared" si="287"/>
        <v>0</v>
      </c>
      <c r="O126" s="45">
        <f t="shared" ref="O126" si="288">N126+M126+L126</f>
        <v>50</v>
      </c>
      <c r="P126" s="42">
        <f>P124+P125</f>
        <v>0</v>
      </c>
      <c r="Q126" s="42">
        <f t="shared" ref="Q126:R126" si="289">Q124+Q125</f>
        <v>0</v>
      </c>
      <c r="R126" s="42">
        <f t="shared" si="289"/>
        <v>0</v>
      </c>
      <c r="S126" s="43">
        <f t="shared" si="284"/>
        <v>0</v>
      </c>
      <c r="T126" s="42">
        <f>T124+T125</f>
        <v>0</v>
      </c>
      <c r="U126" s="42">
        <f t="shared" ref="U126:V126" si="290">U124+U125</f>
        <v>0</v>
      </c>
      <c r="V126" s="42">
        <f t="shared" si="290"/>
        <v>0</v>
      </c>
      <c r="W126" s="43">
        <f t="shared" si="285"/>
        <v>0</v>
      </c>
      <c r="AB126" s="67"/>
      <c r="AC126" s="67"/>
      <c r="AD126" s="67"/>
      <c r="AE126" s="67"/>
      <c r="AF126" s="69"/>
      <c r="AG126" s="69"/>
      <c r="AH126" s="69"/>
    </row>
    <row r="127" spans="1:34" s="52" customFormat="1" ht="15.6">
      <c r="A127" s="181"/>
      <c r="B127" s="192">
        <v>0</v>
      </c>
      <c r="C127" s="192">
        <v>0</v>
      </c>
      <c r="D127" s="192">
        <v>0</v>
      </c>
      <c r="E127" s="194">
        <f>D127+C127+B127</f>
        <v>0</v>
      </c>
      <c r="F127" s="47" t="s">
        <v>32</v>
      </c>
      <c r="G127" s="48" t="s">
        <v>33</v>
      </c>
      <c r="H127" s="49">
        <f>B127*0.1</f>
        <v>0</v>
      </c>
      <c r="I127" s="49">
        <f>C127*0.1</f>
        <v>0</v>
      </c>
      <c r="J127" s="49">
        <f>D127*0.15</f>
        <v>0</v>
      </c>
      <c r="K127" s="50">
        <f>J127+I127+H127</f>
        <v>0</v>
      </c>
      <c r="L127" s="51"/>
      <c r="M127" s="51"/>
      <c r="N127" s="51"/>
      <c r="O127" s="51">
        <f>N127+M127+L127</f>
        <v>0</v>
      </c>
      <c r="P127" s="49">
        <f>IF($F127="SAT",0,B127*0.02)</f>
        <v>0</v>
      </c>
      <c r="Q127" s="49">
        <f t="shared" ref="Q127:R127" si="291">IF($F127="SAT",0,C127*0.02)</f>
        <v>0</v>
      </c>
      <c r="R127" s="49">
        <f t="shared" si="291"/>
        <v>0</v>
      </c>
      <c r="S127" s="50">
        <f>R127+Q127+P127</f>
        <v>0</v>
      </c>
      <c r="T127" s="49">
        <f>B127*0.005</f>
        <v>0</v>
      </c>
      <c r="U127" s="49">
        <f>C127*0.005</f>
        <v>0</v>
      </c>
      <c r="V127" s="49">
        <f>D127*0.0075</f>
        <v>0</v>
      </c>
      <c r="W127" s="50">
        <f>V127+U127+T127</f>
        <v>0</v>
      </c>
      <c r="Y127" s="54"/>
      <c r="Z127" s="54"/>
      <c r="AA127" s="54"/>
      <c r="AB127" s="78"/>
      <c r="AC127" s="78"/>
      <c r="AD127" s="78"/>
      <c r="AE127" s="78"/>
      <c r="AF127" s="65"/>
      <c r="AG127" s="65"/>
      <c r="AH127" s="71"/>
    </row>
    <row r="128" spans="1:34" s="54" customFormat="1" ht="15.6">
      <c r="A128" s="182"/>
      <c r="B128" s="193"/>
      <c r="C128" s="193"/>
      <c r="D128" s="193"/>
      <c r="E128" s="195"/>
      <c r="F128" s="53"/>
      <c r="G128" s="48" t="s">
        <v>34</v>
      </c>
      <c r="H128" s="49">
        <f>H126-H127</f>
        <v>0</v>
      </c>
      <c r="I128" s="49">
        <f t="shared" ref="I128:W128" si="292">I126-I127</f>
        <v>0</v>
      </c>
      <c r="J128" s="49">
        <f t="shared" si="292"/>
        <v>0</v>
      </c>
      <c r="K128" s="50">
        <f t="shared" si="292"/>
        <v>0</v>
      </c>
      <c r="L128" s="51">
        <f t="shared" si="292"/>
        <v>50</v>
      </c>
      <c r="M128" s="51">
        <f t="shared" si="292"/>
        <v>0</v>
      </c>
      <c r="N128" s="51">
        <f t="shared" si="292"/>
        <v>0</v>
      </c>
      <c r="O128" s="51">
        <f t="shared" si="292"/>
        <v>50</v>
      </c>
      <c r="P128" s="49">
        <f t="shared" si="292"/>
        <v>0</v>
      </c>
      <c r="Q128" s="49">
        <f t="shared" si="292"/>
        <v>0</v>
      </c>
      <c r="R128" s="49">
        <f t="shared" si="292"/>
        <v>0</v>
      </c>
      <c r="S128" s="50">
        <f t="shared" si="292"/>
        <v>0</v>
      </c>
      <c r="T128" s="49">
        <f t="shared" si="292"/>
        <v>0</v>
      </c>
      <c r="U128" s="49">
        <f t="shared" si="292"/>
        <v>0</v>
      </c>
      <c r="V128" s="49">
        <f t="shared" si="292"/>
        <v>0</v>
      </c>
      <c r="W128" s="50">
        <f t="shared" si="292"/>
        <v>0</v>
      </c>
      <c r="AB128" s="78"/>
      <c r="AC128" s="78"/>
      <c r="AD128" s="78"/>
      <c r="AE128" s="78"/>
      <c r="AF128" s="65"/>
      <c r="AG128" s="65"/>
      <c r="AH128" s="65"/>
    </row>
    <row r="129" spans="1:34" ht="15.6">
      <c r="A129" s="180">
        <v>46260</v>
      </c>
      <c r="B129" s="183"/>
      <c r="C129" s="184"/>
      <c r="D129" s="184"/>
      <c r="E129" s="185"/>
      <c r="F129" s="23"/>
      <c r="G129" s="24" t="s">
        <v>29</v>
      </c>
      <c r="H129" s="55">
        <f>H126-H127</f>
        <v>0</v>
      </c>
      <c r="I129" s="55">
        <f t="shared" ref="I129:W129" si="293">I126-I127</f>
        <v>0</v>
      </c>
      <c r="J129" s="55">
        <f t="shared" si="293"/>
        <v>0</v>
      </c>
      <c r="K129" s="26">
        <f t="shared" si="293"/>
        <v>0</v>
      </c>
      <c r="L129" s="55">
        <f t="shared" si="293"/>
        <v>50</v>
      </c>
      <c r="M129" s="55">
        <f t="shared" si="293"/>
        <v>0</v>
      </c>
      <c r="N129" s="55">
        <f t="shared" si="293"/>
        <v>0</v>
      </c>
      <c r="O129" s="55">
        <f t="shared" si="293"/>
        <v>50</v>
      </c>
      <c r="P129" s="55">
        <f t="shared" si="293"/>
        <v>0</v>
      </c>
      <c r="Q129" s="55">
        <f t="shared" si="293"/>
        <v>0</v>
      </c>
      <c r="R129" s="55">
        <f t="shared" si="293"/>
        <v>0</v>
      </c>
      <c r="S129" s="26">
        <f t="shared" si="293"/>
        <v>0</v>
      </c>
      <c r="T129" s="55">
        <f t="shared" si="293"/>
        <v>0</v>
      </c>
      <c r="U129" s="55">
        <f t="shared" si="293"/>
        <v>0</v>
      </c>
      <c r="V129" s="55">
        <f t="shared" si="293"/>
        <v>0</v>
      </c>
      <c r="W129" s="26">
        <f t="shared" si="293"/>
        <v>0</v>
      </c>
    </row>
    <row r="130" spans="1:34" ht="15.6">
      <c r="A130" s="181"/>
      <c r="B130" s="186"/>
      <c r="C130" s="187"/>
      <c r="D130" s="187"/>
      <c r="E130" s="188"/>
      <c r="F130" s="37"/>
      <c r="G130" s="24" t="s">
        <v>30</v>
      </c>
      <c r="H130" s="38">
        <v>0</v>
      </c>
      <c r="I130" s="38">
        <v>0</v>
      </c>
      <c r="J130" s="38">
        <v>0</v>
      </c>
      <c r="K130" s="26">
        <f t="shared" ref="K130:K131" si="294">J130+I130+H130</f>
        <v>0</v>
      </c>
      <c r="L130" s="39">
        <v>0</v>
      </c>
      <c r="M130" s="39">
        <v>0</v>
      </c>
      <c r="N130" s="39">
        <v>0</v>
      </c>
      <c r="O130" s="27">
        <v>2</v>
      </c>
      <c r="P130" s="38">
        <v>0</v>
      </c>
      <c r="Q130" s="38">
        <v>0</v>
      </c>
      <c r="R130" s="38">
        <v>0</v>
      </c>
      <c r="S130" s="26">
        <f t="shared" ref="S130:S131" si="295">R130+Q130+P130</f>
        <v>0</v>
      </c>
      <c r="T130" s="38">
        <v>0</v>
      </c>
      <c r="U130" s="38">
        <v>0</v>
      </c>
      <c r="V130" s="38">
        <v>0</v>
      </c>
      <c r="W130" s="26">
        <f t="shared" ref="W130:W131" si="296">V130+U130+T130</f>
        <v>0</v>
      </c>
    </row>
    <row r="131" spans="1:34" s="46" customFormat="1" ht="15.6">
      <c r="A131" s="181"/>
      <c r="B131" s="189"/>
      <c r="C131" s="190"/>
      <c r="D131" s="190"/>
      <c r="E131" s="191"/>
      <c r="F131" s="40"/>
      <c r="G131" s="41" t="s">
        <v>31</v>
      </c>
      <c r="H131" s="42">
        <f>H129+H130</f>
        <v>0</v>
      </c>
      <c r="I131" s="42">
        <f t="shared" ref="I131:J131" si="297">I129+I130</f>
        <v>0</v>
      </c>
      <c r="J131" s="42">
        <f t="shared" si="297"/>
        <v>0</v>
      </c>
      <c r="K131" s="43">
        <f t="shared" si="294"/>
        <v>0</v>
      </c>
      <c r="L131" s="44">
        <f>L129+L130</f>
        <v>50</v>
      </c>
      <c r="M131" s="44">
        <f t="shared" ref="M131:N131" si="298">M129+M130</f>
        <v>0</v>
      </c>
      <c r="N131" s="44">
        <f t="shared" si="298"/>
        <v>0</v>
      </c>
      <c r="O131" s="45">
        <f t="shared" ref="O131" si="299">N131+M131+L131</f>
        <v>50</v>
      </c>
      <c r="P131" s="42">
        <f>P129+P130</f>
        <v>0</v>
      </c>
      <c r="Q131" s="42">
        <f t="shared" ref="Q131:R131" si="300">Q129+Q130</f>
        <v>0</v>
      </c>
      <c r="R131" s="42">
        <f t="shared" si="300"/>
        <v>0</v>
      </c>
      <c r="S131" s="43">
        <f t="shared" si="295"/>
        <v>0</v>
      </c>
      <c r="T131" s="42">
        <f>T129+T130</f>
        <v>0</v>
      </c>
      <c r="U131" s="42">
        <f t="shared" ref="U131:V131" si="301">U129+U130</f>
        <v>0</v>
      </c>
      <c r="V131" s="42">
        <f t="shared" si="301"/>
        <v>0</v>
      </c>
      <c r="W131" s="43">
        <f t="shared" si="296"/>
        <v>0</v>
      </c>
      <c r="AB131" s="67"/>
      <c r="AC131" s="67"/>
      <c r="AD131" s="67"/>
      <c r="AE131" s="67"/>
      <c r="AF131" s="69"/>
      <c r="AG131" s="69"/>
      <c r="AH131" s="69"/>
    </row>
    <row r="132" spans="1:34" s="52" customFormat="1" ht="15.6">
      <c r="A132" s="181"/>
      <c r="B132" s="192">
        <v>0</v>
      </c>
      <c r="C132" s="192">
        <v>0</v>
      </c>
      <c r="D132" s="192">
        <v>0</v>
      </c>
      <c r="E132" s="194">
        <f>D132+C132+B132</f>
        <v>0</v>
      </c>
      <c r="F132" s="47" t="s">
        <v>32</v>
      </c>
      <c r="G132" s="48" t="s">
        <v>33</v>
      </c>
      <c r="H132" s="49">
        <f>B132*0.1</f>
        <v>0</v>
      </c>
      <c r="I132" s="49">
        <f>C132*0.1</f>
        <v>0</v>
      </c>
      <c r="J132" s="49">
        <f>D132*0.15</f>
        <v>0</v>
      </c>
      <c r="K132" s="50">
        <f>J132+I132+H132</f>
        <v>0</v>
      </c>
      <c r="L132" s="51"/>
      <c r="M132" s="51"/>
      <c r="N132" s="51"/>
      <c r="O132" s="51">
        <f>N132+M132+L132</f>
        <v>0</v>
      </c>
      <c r="P132" s="49">
        <f>IF($F132="SAT",0,B132*0.02)</f>
        <v>0</v>
      </c>
      <c r="Q132" s="49">
        <f t="shared" ref="Q132:R132" si="302">IF($F132="SAT",0,C132*0.02)</f>
        <v>0</v>
      </c>
      <c r="R132" s="49">
        <f t="shared" si="302"/>
        <v>0</v>
      </c>
      <c r="S132" s="50">
        <f>R132+Q132+P132</f>
        <v>0</v>
      </c>
      <c r="T132" s="49">
        <f>B132*0.005</f>
        <v>0</v>
      </c>
      <c r="U132" s="49">
        <f>C132*0.005</f>
        <v>0</v>
      </c>
      <c r="V132" s="49">
        <f>D132*0.0075</f>
        <v>0</v>
      </c>
      <c r="W132" s="50">
        <f>V132+U132+T132</f>
        <v>0</v>
      </c>
      <c r="Y132" s="54"/>
      <c r="Z132" s="54"/>
      <c r="AA132" s="54"/>
      <c r="AB132" s="78"/>
      <c r="AC132" s="78"/>
      <c r="AD132" s="78"/>
      <c r="AE132" s="78"/>
      <c r="AF132" s="65"/>
      <c r="AG132" s="65"/>
      <c r="AH132" s="71"/>
    </row>
    <row r="133" spans="1:34" s="54" customFormat="1" ht="15.6">
      <c r="A133" s="182"/>
      <c r="B133" s="193"/>
      <c r="C133" s="193"/>
      <c r="D133" s="193"/>
      <c r="E133" s="195"/>
      <c r="F133" s="53"/>
      <c r="G133" s="48" t="s">
        <v>34</v>
      </c>
      <c r="H133" s="49">
        <f>H131-H132</f>
        <v>0</v>
      </c>
      <c r="I133" s="49">
        <f t="shared" ref="I133:W133" si="303">I131-I132</f>
        <v>0</v>
      </c>
      <c r="J133" s="49">
        <f t="shared" si="303"/>
        <v>0</v>
      </c>
      <c r="K133" s="50">
        <f t="shared" si="303"/>
        <v>0</v>
      </c>
      <c r="L133" s="51">
        <f t="shared" si="303"/>
        <v>50</v>
      </c>
      <c r="M133" s="51">
        <f t="shared" si="303"/>
        <v>0</v>
      </c>
      <c r="N133" s="51">
        <f t="shared" si="303"/>
        <v>0</v>
      </c>
      <c r="O133" s="51">
        <f t="shared" si="303"/>
        <v>50</v>
      </c>
      <c r="P133" s="49">
        <f t="shared" si="303"/>
        <v>0</v>
      </c>
      <c r="Q133" s="49">
        <f t="shared" si="303"/>
        <v>0</v>
      </c>
      <c r="R133" s="49">
        <f t="shared" si="303"/>
        <v>0</v>
      </c>
      <c r="S133" s="50">
        <f t="shared" si="303"/>
        <v>0</v>
      </c>
      <c r="T133" s="49">
        <f t="shared" si="303"/>
        <v>0</v>
      </c>
      <c r="U133" s="49">
        <f t="shared" si="303"/>
        <v>0</v>
      </c>
      <c r="V133" s="49">
        <f t="shared" si="303"/>
        <v>0</v>
      </c>
      <c r="W133" s="50">
        <f t="shared" si="303"/>
        <v>0</v>
      </c>
      <c r="AB133" s="78"/>
      <c r="AC133" s="78"/>
      <c r="AD133" s="78"/>
      <c r="AE133" s="78"/>
      <c r="AF133" s="65"/>
      <c r="AG133" s="65"/>
      <c r="AH133" s="65"/>
    </row>
    <row r="134" spans="1:34" ht="15.6">
      <c r="A134" s="180">
        <v>46261</v>
      </c>
      <c r="B134" s="183"/>
      <c r="C134" s="184"/>
      <c r="D134" s="184"/>
      <c r="E134" s="185"/>
      <c r="F134" s="23"/>
      <c r="G134" s="24" t="s">
        <v>29</v>
      </c>
      <c r="H134" s="55">
        <f>H131-H132</f>
        <v>0</v>
      </c>
      <c r="I134" s="55">
        <f t="shared" ref="I134:W134" si="304">I131-I132</f>
        <v>0</v>
      </c>
      <c r="J134" s="55">
        <f t="shared" si="304"/>
        <v>0</v>
      </c>
      <c r="K134" s="26">
        <f t="shared" si="304"/>
        <v>0</v>
      </c>
      <c r="L134" s="55">
        <f t="shared" si="304"/>
        <v>50</v>
      </c>
      <c r="M134" s="55">
        <f t="shared" si="304"/>
        <v>0</v>
      </c>
      <c r="N134" s="55">
        <f t="shared" si="304"/>
        <v>0</v>
      </c>
      <c r="O134" s="55">
        <f t="shared" si="304"/>
        <v>50</v>
      </c>
      <c r="P134" s="55">
        <f t="shared" si="304"/>
        <v>0</v>
      </c>
      <c r="Q134" s="55">
        <f t="shared" si="304"/>
        <v>0</v>
      </c>
      <c r="R134" s="55">
        <f t="shared" si="304"/>
        <v>0</v>
      </c>
      <c r="S134" s="26">
        <f t="shared" si="304"/>
        <v>0</v>
      </c>
      <c r="T134" s="55">
        <f t="shared" si="304"/>
        <v>0</v>
      </c>
      <c r="U134" s="55">
        <f t="shared" si="304"/>
        <v>0</v>
      </c>
      <c r="V134" s="55">
        <f t="shared" si="304"/>
        <v>0</v>
      </c>
      <c r="W134" s="26">
        <f t="shared" si="304"/>
        <v>0</v>
      </c>
    </row>
    <row r="135" spans="1:34" ht="15.6">
      <c r="A135" s="181"/>
      <c r="B135" s="186"/>
      <c r="C135" s="187"/>
      <c r="D135" s="187"/>
      <c r="E135" s="188"/>
      <c r="F135" s="37"/>
      <c r="G135" s="24" t="s">
        <v>30</v>
      </c>
      <c r="H135" s="38">
        <v>0</v>
      </c>
      <c r="I135" s="38">
        <v>0</v>
      </c>
      <c r="J135" s="38">
        <v>0</v>
      </c>
      <c r="K135" s="26">
        <f t="shared" ref="K135:K136" si="305">J135+I135+H135</f>
        <v>0</v>
      </c>
      <c r="L135" s="39">
        <v>0</v>
      </c>
      <c r="M135" s="39">
        <v>0</v>
      </c>
      <c r="N135" s="39">
        <v>0</v>
      </c>
      <c r="O135" s="27">
        <v>2</v>
      </c>
      <c r="P135" s="38">
        <v>0</v>
      </c>
      <c r="Q135" s="38">
        <v>0</v>
      </c>
      <c r="R135" s="38">
        <v>0</v>
      </c>
      <c r="S135" s="26">
        <f t="shared" ref="S135:S136" si="306">R135+Q135+P135</f>
        <v>0</v>
      </c>
      <c r="T135" s="38">
        <v>0</v>
      </c>
      <c r="U135" s="38">
        <v>0</v>
      </c>
      <c r="V135" s="38">
        <v>0</v>
      </c>
      <c r="W135" s="26">
        <f t="shared" ref="W135:W136" si="307">V135+U135+T135</f>
        <v>0</v>
      </c>
    </row>
    <row r="136" spans="1:34" s="46" customFormat="1" ht="15.6">
      <c r="A136" s="181"/>
      <c r="B136" s="189"/>
      <c r="C136" s="190"/>
      <c r="D136" s="190"/>
      <c r="E136" s="191"/>
      <c r="F136" s="40"/>
      <c r="G136" s="41" t="s">
        <v>31</v>
      </c>
      <c r="H136" s="42">
        <f>H134+H135</f>
        <v>0</v>
      </c>
      <c r="I136" s="42">
        <f t="shared" ref="I136:J136" si="308">I134+I135</f>
        <v>0</v>
      </c>
      <c r="J136" s="42">
        <f t="shared" si="308"/>
        <v>0</v>
      </c>
      <c r="K136" s="43">
        <f t="shared" si="305"/>
        <v>0</v>
      </c>
      <c r="L136" s="44">
        <f>L134+L135</f>
        <v>50</v>
      </c>
      <c r="M136" s="44">
        <f t="shared" ref="M136:N136" si="309">M134+M135</f>
        <v>0</v>
      </c>
      <c r="N136" s="44">
        <f t="shared" si="309"/>
        <v>0</v>
      </c>
      <c r="O136" s="45">
        <f t="shared" ref="O136" si="310">N136+M136+L136</f>
        <v>50</v>
      </c>
      <c r="P136" s="42">
        <f>P134+P135</f>
        <v>0</v>
      </c>
      <c r="Q136" s="42">
        <f t="shared" ref="Q136:R136" si="311">Q134+Q135</f>
        <v>0</v>
      </c>
      <c r="R136" s="42">
        <f t="shared" si="311"/>
        <v>0</v>
      </c>
      <c r="S136" s="43">
        <f t="shared" si="306"/>
        <v>0</v>
      </c>
      <c r="T136" s="42">
        <f>T134+T135</f>
        <v>0</v>
      </c>
      <c r="U136" s="42">
        <f t="shared" ref="U136:V136" si="312">U134+U135</f>
        <v>0</v>
      </c>
      <c r="V136" s="42">
        <f t="shared" si="312"/>
        <v>0</v>
      </c>
      <c r="W136" s="43">
        <f t="shared" si="307"/>
        <v>0</v>
      </c>
      <c r="AB136" s="67"/>
      <c r="AC136" s="67"/>
      <c r="AD136" s="67"/>
      <c r="AE136" s="67"/>
      <c r="AF136" s="69"/>
      <c r="AG136" s="69"/>
      <c r="AH136" s="69"/>
    </row>
    <row r="137" spans="1:34" s="52" customFormat="1" ht="15.6">
      <c r="A137" s="181"/>
      <c r="B137" s="192">
        <v>0</v>
      </c>
      <c r="C137" s="192">
        <v>0</v>
      </c>
      <c r="D137" s="192">
        <v>0</v>
      </c>
      <c r="E137" s="194">
        <f>D137+C137+B137</f>
        <v>0</v>
      </c>
      <c r="F137" s="47" t="s">
        <v>32</v>
      </c>
      <c r="G137" s="48" t="s">
        <v>33</v>
      </c>
      <c r="H137" s="49">
        <f>B137*0.1</f>
        <v>0</v>
      </c>
      <c r="I137" s="49">
        <f>C137*0.1</f>
        <v>0</v>
      </c>
      <c r="J137" s="49">
        <f>D137*0.15</f>
        <v>0</v>
      </c>
      <c r="K137" s="50">
        <f>J137+I137+H137</f>
        <v>0</v>
      </c>
      <c r="L137" s="51"/>
      <c r="M137" s="51"/>
      <c r="N137" s="51"/>
      <c r="O137" s="51">
        <f>N137+M137+L137</f>
        <v>0</v>
      </c>
      <c r="P137" s="49">
        <f>IF($F137="SAT",0,B137*0.02)</f>
        <v>0</v>
      </c>
      <c r="Q137" s="49">
        <f t="shared" ref="Q137:R137" si="313">IF($F137="SAT",0,C137*0.02)</f>
        <v>0</v>
      </c>
      <c r="R137" s="49">
        <f t="shared" si="313"/>
        <v>0</v>
      </c>
      <c r="S137" s="50">
        <f>R137+Q137+P137</f>
        <v>0</v>
      </c>
      <c r="T137" s="49">
        <f>B137*0.005</f>
        <v>0</v>
      </c>
      <c r="U137" s="49">
        <f>C137*0.005</f>
        <v>0</v>
      </c>
      <c r="V137" s="49">
        <f>D137*0.0075</f>
        <v>0</v>
      </c>
      <c r="W137" s="50">
        <f>V137+U137+T137</f>
        <v>0</v>
      </c>
      <c r="Y137" s="54"/>
      <c r="Z137" s="54"/>
      <c r="AA137" s="54"/>
      <c r="AB137" s="78"/>
      <c r="AC137" s="78"/>
      <c r="AD137" s="78"/>
      <c r="AE137" s="78"/>
      <c r="AF137" s="65"/>
      <c r="AG137" s="65"/>
      <c r="AH137" s="71"/>
    </row>
    <row r="138" spans="1:34" s="54" customFormat="1" ht="15.6">
      <c r="A138" s="182"/>
      <c r="B138" s="193"/>
      <c r="C138" s="193"/>
      <c r="D138" s="193"/>
      <c r="E138" s="195"/>
      <c r="F138" s="53"/>
      <c r="G138" s="48" t="s">
        <v>34</v>
      </c>
      <c r="H138" s="49">
        <f>H136-H137</f>
        <v>0</v>
      </c>
      <c r="I138" s="49">
        <f t="shared" ref="I138:W138" si="314">I136-I137</f>
        <v>0</v>
      </c>
      <c r="J138" s="49">
        <f t="shared" si="314"/>
        <v>0</v>
      </c>
      <c r="K138" s="50">
        <f t="shared" si="314"/>
        <v>0</v>
      </c>
      <c r="L138" s="51">
        <f t="shared" si="314"/>
        <v>50</v>
      </c>
      <c r="M138" s="51">
        <f t="shared" si="314"/>
        <v>0</v>
      </c>
      <c r="N138" s="51">
        <f t="shared" si="314"/>
        <v>0</v>
      </c>
      <c r="O138" s="51">
        <f t="shared" si="314"/>
        <v>50</v>
      </c>
      <c r="P138" s="49">
        <f t="shared" si="314"/>
        <v>0</v>
      </c>
      <c r="Q138" s="49">
        <f t="shared" si="314"/>
        <v>0</v>
      </c>
      <c r="R138" s="49">
        <f t="shared" si="314"/>
        <v>0</v>
      </c>
      <c r="S138" s="50">
        <f t="shared" si="314"/>
        <v>0</v>
      </c>
      <c r="T138" s="49">
        <f t="shared" si="314"/>
        <v>0</v>
      </c>
      <c r="U138" s="49">
        <f t="shared" si="314"/>
        <v>0</v>
      </c>
      <c r="V138" s="49">
        <f t="shared" si="314"/>
        <v>0</v>
      </c>
      <c r="W138" s="50">
        <f t="shared" si="314"/>
        <v>0</v>
      </c>
      <c r="AB138" s="78"/>
      <c r="AC138" s="78"/>
      <c r="AD138" s="78"/>
      <c r="AE138" s="78"/>
      <c r="AF138" s="65"/>
      <c r="AG138" s="65"/>
      <c r="AH138" s="65"/>
    </row>
    <row r="139" spans="1:34" ht="15.6">
      <c r="A139" s="180">
        <v>46262</v>
      </c>
      <c r="B139" s="183"/>
      <c r="C139" s="184"/>
      <c r="D139" s="184"/>
      <c r="E139" s="185"/>
      <c r="F139" s="23"/>
      <c r="G139" s="24" t="s">
        <v>29</v>
      </c>
      <c r="H139" s="55">
        <f>H136-H137</f>
        <v>0</v>
      </c>
      <c r="I139" s="55">
        <f t="shared" ref="I139:W139" si="315">I136-I137</f>
        <v>0</v>
      </c>
      <c r="J139" s="55">
        <f t="shared" si="315"/>
        <v>0</v>
      </c>
      <c r="K139" s="26">
        <f t="shared" si="315"/>
        <v>0</v>
      </c>
      <c r="L139" s="55">
        <f t="shared" si="315"/>
        <v>50</v>
      </c>
      <c r="M139" s="55">
        <f t="shared" si="315"/>
        <v>0</v>
      </c>
      <c r="N139" s="55">
        <f t="shared" si="315"/>
        <v>0</v>
      </c>
      <c r="O139" s="55">
        <f t="shared" si="315"/>
        <v>50</v>
      </c>
      <c r="P139" s="55">
        <f t="shared" si="315"/>
        <v>0</v>
      </c>
      <c r="Q139" s="55">
        <f t="shared" si="315"/>
        <v>0</v>
      </c>
      <c r="R139" s="55">
        <f t="shared" si="315"/>
        <v>0</v>
      </c>
      <c r="S139" s="26">
        <f t="shared" si="315"/>
        <v>0</v>
      </c>
      <c r="T139" s="55">
        <f t="shared" si="315"/>
        <v>0</v>
      </c>
      <c r="U139" s="55">
        <f t="shared" si="315"/>
        <v>0</v>
      </c>
      <c r="V139" s="55">
        <f t="shared" si="315"/>
        <v>0</v>
      </c>
      <c r="W139" s="26">
        <f t="shared" si="315"/>
        <v>0</v>
      </c>
    </row>
    <row r="140" spans="1:34" ht="15.6">
      <c r="A140" s="181"/>
      <c r="B140" s="186"/>
      <c r="C140" s="187"/>
      <c r="D140" s="187"/>
      <c r="E140" s="188"/>
      <c r="F140" s="37"/>
      <c r="G140" s="24" t="s">
        <v>30</v>
      </c>
      <c r="H140" s="38">
        <v>0</v>
      </c>
      <c r="I140" s="38">
        <v>0</v>
      </c>
      <c r="J140" s="38">
        <v>0</v>
      </c>
      <c r="K140" s="26">
        <f t="shared" ref="K140:K141" si="316">J140+I140+H140</f>
        <v>0</v>
      </c>
      <c r="L140" s="39">
        <v>0</v>
      </c>
      <c r="M140" s="39">
        <v>0</v>
      </c>
      <c r="N140" s="39">
        <v>0</v>
      </c>
      <c r="O140" s="27">
        <v>2</v>
      </c>
      <c r="P140" s="38">
        <v>0</v>
      </c>
      <c r="Q140" s="38">
        <v>0</v>
      </c>
      <c r="R140" s="38">
        <v>0</v>
      </c>
      <c r="S140" s="26">
        <f t="shared" ref="S140:S141" si="317">R140+Q140+P140</f>
        <v>0</v>
      </c>
      <c r="T140" s="38">
        <v>0</v>
      </c>
      <c r="U140" s="38">
        <v>0</v>
      </c>
      <c r="V140" s="38">
        <v>0</v>
      </c>
      <c r="W140" s="26">
        <f t="shared" ref="W140:W141" si="318">V140+U140+T140</f>
        <v>0</v>
      </c>
    </row>
    <row r="141" spans="1:34" s="46" customFormat="1" ht="15.6">
      <c r="A141" s="181"/>
      <c r="B141" s="189"/>
      <c r="C141" s="190"/>
      <c r="D141" s="190"/>
      <c r="E141" s="191"/>
      <c r="F141" s="40"/>
      <c r="G141" s="41" t="s">
        <v>31</v>
      </c>
      <c r="H141" s="42">
        <f>H139+H140</f>
        <v>0</v>
      </c>
      <c r="I141" s="42">
        <f t="shared" ref="I141:J141" si="319">I139+I140</f>
        <v>0</v>
      </c>
      <c r="J141" s="42">
        <f t="shared" si="319"/>
        <v>0</v>
      </c>
      <c r="K141" s="43">
        <f t="shared" si="316"/>
        <v>0</v>
      </c>
      <c r="L141" s="44">
        <f>L139+L140</f>
        <v>50</v>
      </c>
      <c r="M141" s="44">
        <f t="shared" ref="M141:N141" si="320">M139+M140</f>
        <v>0</v>
      </c>
      <c r="N141" s="44">
        <f t="shared" si="320"/>
        <v>0</v>
      </c>
      <c r="O141" s="45">
        <f t="shared" ref="O141" si="321">N141+M141+L141</f>
        <v>50</v>
      </c>
      <c r="P141" s="42">
        <f>P139+P140</f>
        <v>0</v>
      </c>
      <c r="Q141" s="42">
        <f t="shared" ref="Q141:R141" si="322">Q139+Q140</f>
        <v>0</v>
      </c>
      <c r="R141" s="42">
        <f t="shared" si="322"/>
        <v>0</v>
      </c>
      <c r="S141" s="43">
        <f t="shared" si="317"/>
        <v>0</v>
      </c>
      <c r="T141" s="42">
        <f>T139+T140</f>
        <v>0</v>
      </c>
      <c r="U141" s="42">
        <f t="shared" ref="U141:V141" si="323">U139+U140</f>
        <v>0</v>
      </c>
      <c r="V141" s="42">
        <f t="shared" si="323"/>
        <v>0</v>
      </c>
      <c r="W141" s="43">
        <f t="shared" si="318"/>
        <v>0</v>
      </c>
      <c r="AB141" s="67"/>
      <c r="AC141" s="67"/>
      <c r="AD141" s="67"/>
      <c r="AE141" s="67"/>
      <c r="AF141" s="69"/>
      <c r="AG141" s="69"/>
      <c r="AH141" s="69"/>
    </row>
    <row r="142" spans="1:34" s="52" customFormat="1" ht="15.6">
      <c r="A142" s="181"/>
      <c r="B142" s="192">
        <v>0</v>
      </c>
      <c r="C142" s="192">
        <v>0</v>
      </c>
      <c r="D142" s="192">
        <v>0</v>
      </c>
      <c r="E142" s="194">
        <f>D142+C142+B142</f>
        <v>0</v>
      </c>
      <c r="F142" s="47" t="s">
        <v>32</v>
      </c>
      <c r="G142" s="48" t="s">
        <v>33</v>
      </c>
      <c r="H142" s="49">
        <f>B142*0.1</f>
        <v>0</v>
      </c>
      <c r="I142" s="49">
        <f>C142*0.1</f>
        <v>0</v>
      </c>
      <c r="J142" s="49">
        <f>D142*0.15</f>
        <v>0</v>
      </c>
      <c r="K142" s="50">
        <f>J142+I142+H142</f>
        <v>0</v>
      </c>
      <c r="L142" s="51"/>
      <c r="M142" s="51"/>
      <c r="N142" s="51"/>
      <c r="O142" s="51">
        <f>N142+M142+L142</f>
        <v>0</v>
      </c>
      <c r="P142" s="49">
        <f>IF($F142="SAT",0,B142*0.02)</f>
        <v>0</v>
      </c>
      <c r="Q142" s="49">
        <f t="shared" ref="Q142:R142" si="324">IF($F142="SAT",0,C142*0.02)</f>
        <v>0</v>
      </c>
      <c r="R142" s="49">
        <f t="shared" si="324"/>
        <v>0</v>
      </c>
      <c r="S142" s="50">
        <f>R142+Q142+P142</f>
        <v>0</v>
      </c>
      <c r="T142" s="49">
        <f>B142*0.005</f>
        <v>0</v>
      </c>
      <c r="U142" s="49">
        <f>C142*0.005</f>
        <v>0</v>
      </c>
      <c r="V142" s="49">
        <f>D142*0.0075</f>
        <v>0</v>
      </c>
      <c r="W142" s="50">
        <f>V142+U142+T142</f>
        <v>0</v>
      </c>
      <c r="Y142" s="54"/>
      <c r="Z142" s="54"/>
      <c r="AA142" s="54"/>
      <c r="AB142" s="78"/>
      <c r="AC142" s="78"/>
      <c r="AD142" s="78"/>
      <c r="AE142" s="78"/>
      <c r="AF142" s="65"/>
      <c r="AG142" s="65"/>
      <c r="AH142" s="71"/>
    </row>
    <row r="143" spans="1:34" s="54" customFormat="1" ht="15.6">
      <c r="A143" s="182"/>
      <c r="B143" s="193"/>
      <c r="C143" s="193"/>
      <c r="D143" s="193"/>
      <c r="E143" s="195"/>
      <c r="F143" s="53"/>
      <c r="G143" s="48" t="s">
        <v>34</v>
      </c>
      <c r="H143" s="49">
        <f>H141-H142</f>
        <v>0</v>
      </c>
      <c r="I143" s="49">
        <f t="shared" ref="I143:W143" si="325">I141-I142</f>
        <v>0</v>
      </c>
      <c r="J143" s="49">
        <f t="shared" si="325"/>
        <v>0</v>
      </c>
      <c r="K143" s="50">
        <f t="shared" si="325"/>
        <v>0</v>
      </c>
      <c r="L143" s="51">
        <f t="shared" si="325"/>
        <v>50</v>
      </c>
      <c r="M143" s="51">
        <f t="shared" si="325"/>
        <v>0</v>
      </c>
      <c r="N143" s="51">
        <f t="shared" si="325"/>
        <v>0</v>
      </c>
      <c r="O143" s="51">
        <f t="shared" si="325"/>
        <v>50</v>
      </c>
      <c r="P143" s="49">
        <f t="shared" si="325"/>
        <v>0</v>
      </c>
      <c r="Q143" s="49">
        <f t="shared" si="325"/>
        <v>0</v>
      </c>
      <c r="R143" s="49">
        <f t="shared" si="325"/>
        <v>0</v>
      </c>
      <c r="S143" s="50">
        <f t="shared" si="325"/>
        <v>0</v>
      </c>
      <c r="T143" s="49">
        <f t="shared" si="325"/>
        <v>0</v>
      </c>
      <c r="U143" s="49">
        <f t="shared" si="325"/>
        <v>0</v>
      </c>
      <c r="V143" s="49">
        <f t="shared" si="325"/>
        <v>0</v>
      </c>
      <c r="W143" s="50">
        <f t="shared" si="325"/>
        <v>0</v>
      </c>
      <c r="AB143" s="78"/>
      <c r="AC143" s="78"/>
      <c r="AD143" s="78"/>
      <c r="AE143" s="78"/>
      <c r="AF143" s="65"/>
      <c r="AG143" s="65"/>
      <c r="AH143" s="65"/>
    </row>
    <row r="144" spans="1:34" ht="15.6">
      <c r="A144" s="180">
        <v>46263</v>
      </c>
      <c r="B144" s="183"/>
      <c r="C144" s="184"/>
      <c r="D144" s="184"/>
      <c r="E144" s="185"/>
      <c r="F144" s="23"/>
      <c r="G144" s="24" t="s">
        <v>29</v>
      </c>
      <c r="H144" s="55">
        <f>H141-H142</f>
        <v>0</v>
      </c>
      <c r="I144" s="55">
        <f t="shared" ref="I144:W144" si="326">I141-I142</f>
        <v>0</v>
      </c>
      <c r="J144" s="55">
        <f t="shared" si="326"/>
        <v>0</v>
      </c>
      <c r="K144" s="26">
        <f t="shared" si="326"/>
        <v>0</v>
      </c>
      <c r="L144" s="55">
        <f t="shared" si="326"/>
        <v>50</v>
      </c>
      <c r="M144" s="55">
        <f t="shared" si="326"/>
        <v>0</v>
      </c>
      <c r="N144" s="55">
        <f t="shared" si="326"/>
        <v>0</v>
      </c>
      <c r="O144" s="55">
        <f t="shared" si="326"/>
        <v>50</v>
      </c>
      <c r="P144" s="55">
        <f t="shared" si="326"/>
        <v>0</v>
      </c>
      <c r="Q144" s="55">
        <f t="shared" si="326"/>
        <v>0</v>
      </c>
      <c r="R144" s="55">
        <f t="shared" si="326"/>
        <v>0</v>
      </c>
      <c r="S144" s="26">
        <f t="shared" si="326"/>
        <v>0</v>
      </c>
      <c r="T144" s="55">
        <f t="shared" si="326"/>
        <v>0</v>
      </c>
      <c r="U144" s="55">
        <f t="shared" si="326"/>
        <v>0</v>
      </c>
      <c r="V144" s="55">
        <f t="shared" si="326"/>
        <v>0</v>
      </c>
      <c r="W144" s="26">
        <f t="shared" si="326"/>
        <v>0</v>
      </c>
    </row>
    <row r="145" spans="1:34" ht="15.6">
      <c r="A145" s="181"/>
      <c r="B145" s="186"/>
      <c r="C145" s="187"/>
      <c r="D145" s="187"/>
      <c r="E145" s="188"/>
      <c r="F145" s="37"/>
      <c r="G145" s="24" t="s">
        <v>30</v>
      </c>
      <c r="H145" s="38">
        <v>0</v>
      </c>
      <c r="I145" s="38">
        <v>0</v>
      </c>
      <c r="J145" s="38">
        <v>0</v>
      </c>
      <c r="K145" s="26">
        <f t="shared" ref="K145:K146" si="327">J145+I145+H145</f>
        <v>0</v>
      </c>
      <c r="L145" s="39">
        <v>0</v>
      </c>
      <c r="M145" s="39">
        <v>0</v>
      </c>
      <c r="N145" s="39">
        <v>0</v>
      </c>
      <c r="O145" s="27">
        <v>2</v>
      </c>
      <c r="P145" s="38">
        <v>0</v>
      </c>
      <c r="Q145" s="38">
        <v>0</v>
      </c>
      <c r="R145" s="38">
        <v>0</v>
      </c>
      <c r="S145" s="26">
        <f t="shared" ref="S145:S146" si="328">R145+Q145+P145</f>
        <v>0</v>
      </c>
      <c r="T145" s="38">
        <v>0</v>
      </c>
      <c r="U145" s="38">
        <v>0</v>
      </c>
      <c r="V145" s="38">
        <v>0</v>
      </c>
      <c r="W145" s="26">
        <f t="shared" ref="W145:W146" si="329">V145+U145+T145</f>
        <v>0</v>
      </c>
    </row>
    <row r="146" spans="1:34" s="46" customFormat="1" ht="15.6">
      <c r="A146" s="181"/>
      <c r="B146" s="189"/>
      <c r="C146" s="190"/>
      <c r="D146" s="190"/>
      <c r="E146" s="191"/>
      <c r="F146" s="40"/>
      <c r="G146" s="41" t="s">
        <v>31</v>
      </c>
      <c r="H146" s="42">
        <f>H144+H145</f>
        <v>0</v>
      </c>
      <c r="I146" s="42">
        <f t="shared" ref="I146:J146" si="330">I144+I145</f>
        <v>0</v>
      </c>
      <c r="J146" s="42">
        <f t="shared" si="330"/>
        <v>0</v>
      </c>
      <c r="K146" s="43">
        <f t="shared" si="327"/>
        <v>0</v>
      </c>
      <c r="L146" s="44">
        <f>L144+L145</f>
        <v>50</v>
      </c>
      <c r="M146" s="44">
        <f t="shared" ref="M146:N146" si="331">M144+M145</f>
        <v>0</v>
      </c>
      <c r="N146" s="44">
        <f t="shared" si="331"/>
        <v>0</v>
      </c>
      <c r="O146" s="45">
        <f t="shared" ref="O146" si="332">N146+M146+L146</f>
        <v>50</v>
      </c>
      <c r="P146" s="42">
        <f>P144+P145</f>
        <v>0</v>
      </c>
      <c r="Q146" s="42">
        <f t="shared" ref="Q146:R146" si="333">Q144+Q145</f>
        <v>0</v>
      </c>
      <c r="R146" s="42">
        <f t="shared" si="333"/>
        <v>0</v>
      </c>
      <c r="S146" s="43">
        <f t="shared" si="328"/>
        <v>0</v>
      </c>
      <c r="T146" s="42">
        <f>T144+T145</f>
        <v>0</v>
      </c>
      <c r="U146" s="42">
        <f t="shared" ref="U146:V146" si="334">U144+U145</f>
        <v>0</v>
      </c>
      <c r="V146" s="42">
        <f t="shared" si="334"/>
        <v>0</v>
      </c>
      <c r="W146" s="43">
        <f t="shared" si="329"/>
        <v>0</v>
      </c>
      <c r="AB146" s="67"/>
      <c r="AC146" s="67"/>
      <c r="AD146" s="67"/>
      <c r="AE146" s="67"/>
      <c r="AF146" s="69"/>
      <c r="AG146" s="69"/>
      <c r="AH146" s="69"/>
    </row>
    <row r="147" spans="1:34" s="52" customFormat="1" ht="15.6">
      <c r="A147" s="181"/>
      <c r="B147" s="192">
        <v>0</v>
      </c>
      <c r="C147" s="192">
        <v>0</v>
      </c>
      <c r="D147" s="192">
        <v>0</v>
      </c>
      <c r="E147" s="194">
        <f>D147+C147+B147</f>
        <v>0</v>
      </c>
      <c r="F147" s="47" t="s">
        <v>35</v>
      </c>
      <c r="G147" s="48" t="s">
        <v>33</v>
      </c>
      <c r="H147" s="49">
        <f>B147*0.1</f>
        <v>0</v>
      </c>
      <c r="I147" s="49">
        <f>C147*0.1</f>
        <v>0</v>
      </c>
      <c r="J147" s="49">
        <f>D147*0.15</f>
        <v>0</v>
      </c>
      <c r="K147" s="50">
        <f>J147+I147+H147</f>
        <v>0</v>
      </c>
      <c r="L147" s="51"/>
      <c r="M147" s="51"/>
      <c r="N147" s="51"/>
      <c r="O147" s="51">
        <f>N147+M147+L147</f>
        <v>0</v>
      </c>
      <c r="P147" s="49">
        <f>IF($F147="SAT",0,B147*0.02)</f>
        <v>0</v>
      </c>
      <c r="Q147" s="49">
        <f t="shared" ref="Q147:R147" si="335">IF($F147="SAT",0,C147*0.02)</f>
        <v>0</v>
      </c>
      <c r="R147" s="49">
        <f t="shared" si="335"/>
        <v>0</v>
      </c>
      <c r="S147" s="50">
        <f>R147+Q147+P147</f>
        <v>0</v>
      </c>
      <c r="T147" s="49">
        <f>B147*0.005</f>
        <v>0</v>
      </c>
      <c r="U147" s="49">
        <f>C147*0.005</f>
        <v>0</v>
      </c>
      <c r="V147" s="49">
        <f>D147*0.0075</f>
        <v>0</v>
      </c>
      <c r="W147" s="50">
        <f>V147+U147+T147</f>
        <v>0</v>
      </c>
      <c r="Y147" s="54"/>
      <c r="Z147" s="54"/>
      <c r="AA147" s="54"/>
      <c r="AB147" s="78"/>
      <c r="AC147" s="78"/>
      <c r="AD147" s="78"/>
      <c r="AE147" s="78"/>
      <c r="AF147" s="65"/>
      <c r="AG147" s="65"/>
      <c r="AH147" s="71"/>
    </row>
    <row r="148" spans="1:34" s="54" customFormat="1" ht="15.6">
      <c r="A148" s="182"/>
      <c r="B148" s="193"/>
      <c r="C148" s="193"/>
      <c r="D148" s="193"/>
      <c r="E148" s="195"/>
      <c r="F148" s="53"/>
      <c r="G148" s="48" t="s">
        <v>34</v>
      </c>
      <c r="H148" s="49">
        <f>H146-H147</f>
        <v>0</v>
      </c>
      <c r="I148" s="49">
        <f t="shared" ref="I148:W148" si="336">I146-I147</f>
        <v>0</v>
      </c>
      <c r="J148" s="49">
        <f t="shared" si="336"/>
        <v>0</v>
      </c>
      <c r="K148" s="50">
        <f t="shared" si="336"/>
        <v>0</v>
      </c>
      <c r="L148" s="51">
        <f t="shared" si="336"/>
        <v>50</v>
      </c>
      <c r="M148" s="51">
        <f t="shared" si="336"/>
        <v>0</v>
      </c>
      <c r="N148" s="51">
        <f t="shared" si="336"/>
        <v>0</v>
      </c>
      <c r="O148" s="51">
        <f t="shared" si="336"/>
        <v>50</v>
      </c>
      <c r="P148" s="49">
        <f t="shared" si="336"/>
        <v>0</v>
      </c>
      <c r="Q148" s="49">
        <f t="shared" si="336"/>
        <v>0</v>
      </c>
      <c r="R148" s="49">
        <f t="shared" si="336"/>
        <v>0</v>
      </c>
      <c r="S148" s="50">
        <f t="shared" si="336"/>
        <v>0</v>
      </c>
      <c r="T148" s="49">
        <f t="shared" si="336"/>
        <v>0</v>
      </c>
      <c r="U148" s="49">
        <f t="shared" si="336"/>
        <v>0</v>
      </c>
      <c r="V148" s="49">
        <f t="shared" si="336"/>
        <v>0</v>
      </c>
      <c r="W148" s="50">
        <f t="shared" si="336"/>
        <v>0</v>
      </c>
      <c r="AB148" s="78"/>
      <c r="AC148" s="78"/>
      <c r="AD148" s="78"/>
      <c r="AE148" s="78"/>
      <c r="AF148" s="65"/>
      <c r="AG148" s="65"/>
      <c r="AH148" s="65"/>
    </row>
    <row r="149" spans="1:34" ht="15.6">
      <c r="A149" s="180">
        <v>46264</v>
      </c>
      <c r="B149" s="183"/>
      <c r="C149" s="184"/>
      <c r="D149" s="184"/>
      <c r="E149" s="185"/>
      <c r="F149" s="23"/>
      <c r="G149" s="24" t="s">
        <v>29</v>
      </c>
      <c r="H149" s="55">
        <f>H146-H147</f>
        <v>0</v>
      </c>
      <c r="I149" s="55">
        <f t="shared" ref="I149:W149" si="337">I146-I147</f>
        <v>0</v>
      </c>
      <c r="J149" s="55">
        <f t="shared" si="337"/>
        <v>0</v>
      </c>
      <c r="K149" s="26">
        <f t="shared" si="337"/>
        <v>0</v>
      </c>
      <c r="L149" s="55">
        <f t="shared" si="337"/>
        <v>50</v>
      </c>
      <c r="M149" s="55">
        <f t="shared" si="337"/>
        <v>0</v>
      </c>
      <c r="N149" s="55">
        <f t="shared" si="337"/>
        <v>0</v>
      </c>
      <c r="O149" s="55">
        <f t="shared" si="337"/>
        <v>50</v>
      </c>
      <c r="P149" s="55">
        <f t="shared" si="337"/>
        <v>0</v>
      </c>
      <c r="Q149" s="55">
        <f t="shared" si="337"/>
        <v>0</v>
      </c>
      <c r="R149" s="55">
        <f t="shared" si="337"/>
        <v>0</v>
      </c>
      <c r="S149" s="26">
        <f t="shared" si="337"/>
        <v>0</v>
      </c>
      <c r="T149" s="55">
        <f t="shared" si="337"/>
        <v>0</v>
      </c>
      <c r="U149" s="55">
        <f t="shared" si="337"/>
        <v>0</v>
      </c>
      <c r="V149" s="55">
        <f t="shared" si="337"/>
        <v>0</v>
      </c>
      <c r="W149" s="26">
        <f t="shared" si="337"/>
        <v>0</v>
      </c>
    </row>
    <row r="150" spans="1:34" ht="15.6">
      <c r="A150" s="181"/>
      <c r="B150" s="186"/>
      <c r="C150" s="187"/>
      <c r="D150" s="187"/>
      <c r="E150" s="188"/>
      <c r="F150" s="37"/>
      <c r="G150" s="24" t="s">
        <v>30</v>
      </c>
      <c r="H150" s="38">
        <v>0</v>
      </c>
      <c r="I150" s="38">
        <v>0</v>
      </c>
      <c r="J150" s="38">
        <v>0</v>
      </c>
      <c r="K150" s="26">
        <f t="shared" ref="K150:K151" si="338">J150+I150+H150</f>
        <v>0</v>
      </c>
      <c r="L150" s="39">
        <v>0</v>
      </c>
      <c r="M150" s="39">
        <v>0</v>
      </c>
      <c r="N150" s="39">
        <v>0</v>
      </c>
      <c r="O150" s="27">
        <v>2</v>
      </c>
      <c r="P150" s="38">
        <v>0</v>
      </c>
      <c r="Q150" s="38">
        <v>0</v>
      </c>
      <c r="R150" s="38">
        <v>0</v>
      </c>
      <c r="S150" s="26">
        <f t="shared" ref="S150:S151" si="339">R150+Q150+P150</f>
        <v>0</v>
      </c>
      <c r="T150" s="38">
        <v>0</v>
      </c>
      <c r="U150" s="38">
        <v>0</v>
      </c>
      <c r="V150" s="38">
        <v>0</v>
      </c>
      <c r="W150" s="26">
        <f t="shared" ref="W150:W151" si="340">V150+U150+T150</f>
        <v>0</v>
      </c>
    </row>
    <row r="151" spans="1:34" s="46" customFormat="1" ht="15.6">
      <c r="A151" s="181"/>
      <c r="B151" s="189"/>
      <c r="C151" s="190"/>
      <c r="D151" s="190"/>
      <c r="E151" s="191"/>
      <c r="F151" s="40"/>
      <c r="G151" s="41" t="s">
        <v>31</v>
      </c>
      <c r="H151" s="42">
        <f>H149+H150</f>
        <v>0</v>
      </c>
      <c r="I151" s="42">
        <f t="shared" ref="I151:J151" si="341">I149+I150</f>
        <v>0</v>
      </c>
      <c r="J151" s="42">
        <f t="shared" si="341"/>
        <v>0</v>
      </c>
      <c r="K151" s="43">
        <f t="shared" si="338"/>
        <v>0</v>
      </c>
      <c r="L151" s="44">
        <f>L149+L150</f>
        <v>50</v>
      </c>
      <c r="M151" s="44">
        <f t="shared" ref="M151:N151" si="342">M149+M150</f>
        <v>0</v>
      </c>
      <c r="N151" s="44">
        <f t="shared" si="342"/>
        <v>0</v>
      </c>
      <c r="O151" s="45">
        <f t="shared" ref="O151" si="343">N151+M151+L151</f>
        <v>50</v>
      </c>
      <c r="P151" s="42">
        <f>P149+P150</f>
        <v>0</v>
      </c>
      <c r="Q151" s="42">
        <f t="shared" ref="Q151:R151" si="344">Q149+Q150</f>
        <v>0</v>
      </c>
      <c r="R151" s="42">
        <f t="shared" si="344"/>
        <v>0</v>
      </c>
      <c r="S151" s="43">
        <f t="shared" si="339"/>
        <v>0</v>
      </c>
      <c r="T151" s="42">
        <f>T149+T150</f>
        <v>0</v>
      </c>
      <c r="U151" s="42">
        <f t="shared" ref="U151:V151" si="345">U149+U150</f>
        <v>0</v>
      </c>
      <c r="V151" s="42">
        <f t="shared" si="345"/>
        <v>0</v>
      </c>
      <c r="W151" s="43">
        <f t="shared" si="340"/>
        <v>0</v>
      </c>
      <c r="AB151" s="67"/>
      <c r="AC151" s="67"/>
      <c r="AD151" s="67"/>
      <c r="AE151" s="67"/>
      <c r="AF151" s="69"/>
      <c r="AG151" s="69"/>
      <c r="AH151" s="69"/>
    </row>
    <row r="152" spans="1:34" s="52" customFormat="1" ht="15.6">
      <c r="A152" s="181"/>
      <c r="B152" s="192">
        <v>0</v>
      </c>
      <c r="C152" s="192">
        <v>0</v>
      </c>
      <c r="D152" s="192">
        <v>0</v>
      </c>
      <c r="E152" s="194">
        <f>D152+C152+B152</f>
        <v>0</v>
      </c>
      <c r="F152" s="47" t="s">
        <v>32</v>
      </c>
      <c r="G152" s="48" t="s">
        <v>33</v>
      </c>
      <c r="H152" s="49">
        <f>B152*0.1</f>
        <v>0</v>
      </c>
      <c r="I152" s="49">
        <f>C152*0.1</f>
        <v>0</v>
      </c>
      <c r="J152" s="49">
        <f>D152*0.15</f>
        <v>0</v>
      </c>
      <c r="K152" s="50">
        <f>J152+I152+H152</f>
        <v>0</v>
      </c>
      <c r="L152" s="51"/>
      <c r="M152" s="51"/>
      <c r="N152" s="51"/>
      <c r="O152" s="51">
        <f>N152+M152+L152</f>
        <v>0</v>
      </c>
      <c r="P152" s="49">
        <f>IF($F152="SAT",0,B152*0.02)</f>
        <v>0</v>
      </c>
      <c r="Q152" s="49">
        <f t="shared" ref="Q152:R152" si="346">IF($F152="SAT",0,C152*0.02)</f>
        <v>0</v>
      </c>
      <c r="R152" s="49">
        <f t="shared" si="346"/>
        <v>0</v>
      </c>
      <c r="S152" s="50">
        <f>R152+Q152+P152</f>
        <v>0</v>
      </c>
      <c r="T152" s="49">
        <f>B152*0.005</f>
        <v>0</v>
      </c>
      <c r="U152" s="49">
        <f>C152*0.005</f>
        <v>0</v>
      </c>
      <c r="V152" s="49">
        <f>D152*0.0075</f>
        <v>0</v>
      </c>
      <c r="W152" s="50">
        <f>V152+U152+T152</f>
        <v>0</v>
      </c>
      <c r="Y152" s="54"/>
      <c r="Z152" s="54"/>
      <c r="AA152" s="54"/>
      <c r="AB152" s="78"/>
      <c r="AC152" s="78"/>
      <c r="AD152" s="78"/>
      <c r="AE152" s="78"/>
      <c r="AF152" s="65"/>
      <c r="AG152" s="65"/>
      <c r="AH152" s="71"/>
    </row>
    <row r="153" spans="1:34" s="54" customFormat="1" ht="15.6">
      <c r="A153" s="182"/>
      <c r="B153" s="193"/>
      <c r="C153" s="193"/>
      <c r="D153" s="193"/>
      <c r="E153" s="195"/>
      <c r="F153" s="53"/>
      <c r="G153" s="48" t="s">
        <v>34</v>
      </c>
      <c r="H153" s="49">
        <f>H151-H152</f>
        <v>0</v>
      </c>
      <c r="I153" s="49">
        <f t="shared" ref="I153:W153" si="347">I151-I152</f>
        <v>0</v>
      </c>
      <c r="J153" s="49">
        <f t="shared" si="347"/>
        <v>0</v>
      </c>
      <c r="K153" s="50">
        <f t="shared" si="347"/>
        <v>0</v>
      </c>
      <c r="L153" s="51">
        <f t="shared" si="347"/>
        <v>50</v>
      </c>
      <c r="M153" s="51">
        <f t="shared" si="347"/>
        <v>0</v>
      </c>
      <c r="N153" s="51">
        <f t="shared" si="347"/>
        <v>0</v>
      </c>
      <c r="O153" s="51">
        <f t="shared" si="347"/>
        <v>50</v>
      </c>
      <c r="P153" s="49">
        <f t="shared" si="347"/>
        <v>0</v>
      </c>
      <c r="Q153" s="49">
        <f t="shared" si="347"/>
        <v>0</v>
      </c>
      <c r="R153" s="49">
        <f t="shared" si="347"/>
        <v>0</v>
      </c>
      <c r="S153" s="50">
        <f t="shared" si="347"/>
        <v>0</v>
      </c>
      <c r="T153" s="49">
        <f t="shared" si="347"/>
        <v>0</v>
      </c>
      <c r="U153" s="49">
        <f t="shared" si="347"/>
        <v>0</v>
      </c>
      <c r="V153" s="49">
        <f t="shared" si="347"/>
        <v>0</v>
      </c>
      <c r="W153" s="50">
        <f t="shared" si="347"/>
        <v>0</v>
      </c>
      <c r="AB153" s="78"/>
      <c r="AC153" s="78"/>
      <c r="AD153" s="78"/>
      <c r="AE153" s="78"/>
      <c r="AF153" s="65"/>
      <c r="AG153" s="65"/>
      <c r="AH153" s="65"/>
    </row>
    <row r="154" spans="1:34" ht="15.6">
      <c r="A154" s="180">
        <v>46265</v>
      </c>
      <c r="B154" s="183"/>
      <c r="C154" s="184"/>
      <c r="D154" s="184"/>
      <c r="E154" s="185"/>
      <c r="F154" s="23"/>
      <c r="G154" s="24" t="s">
        <v>29</v>
      </c>
      <c r="H154" s="55">
        <f>H151-H152</f>
        <v>0</v>
      </c>
      <c r="I154" s="55">
        <f t="shared" ref="I154:W154" si="348">I151-I152</f>
        <v>0</v>
      </c>
      <c r="J154" s="55">
        <f t="shared" si="348"/>
        <v>0</v>
      </c>
      <c r="K154" s="26">
        <f t="shared" si="348"/>
        <v>0</v>
      </c>
      <c r="L154" s="55">
        <f t="shared" si="348"/>
        <v>50</v>
      </c>
      <c r="M154" s="55">
        <f t="shared" si="348"/>
        <v>0</v>
      </c>
      <c r="N154" s="55">
        <f t="shared" si="348"/>
        <v>0</v>
      </c>
      <c r="O154" s="55">
        <f t="shared" si="348"/>
        <v>50</v>
      </c>
      <c r="P154" s="55">
        <f t="shared" si="348"/>
        <v>0</v>
      </c>
      <c r="Q154" s="55">
        <f t="shared" si="348"/>
        <v>0</v>
      </c>
      <c r="R154" s="55">
        <f t="shared" si="348"/>
        <v>0</v>
      </c>
      <c r="S154" s="26">
        <f t="shared" si="348"/>
        <v>0</v>
      </c>
      <c r="T154" s="55">
        <f t="shared" si="348"/>
        <v>0</v>
      </c>
      <c r="U154" s="55">
        <f t="shared" si="348"/>
        <v>0</v>
      </c>
      <c r="V154" s="55">
        <f t="shared" si="348"/>
        <v>0</v>
      </c>
      <c r="W154" s="26">
        <f t="shared" si="348"/>
        <v>0</v>
      </c>
    </row>
    <row r="155" spans="1:34" ht="15.6">
      <c r="A155" s="181"/>
      <c r="B155" s="186"/>
      <c r="C155" s="187"/>
      <c r="D155" s="187"/>
      <c r="E155" s="188"/>
      <c r="F155" s="37"/>
      <c r="G155" s="24" t="s">
        <v>30</v>
      </c>
      <c r="H155" s="38">
        <v>0</v>
      </c>
      <c r="I155" s="38">
        <v>0</v>
      </c>
      <c r="J155" s="38">
        <v>0</v>
      </c>
      <c r="K155" s="26">
        <f t="shared" ref="K155:K156" si="349">J155+I155+H155</f>
        <v>0</v>
      </c>
      <c r="L155" s="39">
        <v>0</v>
      </c>
      <c r="M155" s="39">
        <v>0</v>
      </c>
      <c r="N155" s="39">
        <v>0</v>
      </c>
      <c r="O155" s="27">
        <v>2</v>
      </c>
      <c r="P155" s="38">
        <v>0</v>
      </c>
      <c r="Q155" s="38">
        <v>0</v>
      </c>
      <c r="R155" s="38">
        <v>0</v>
      </c>
      <c r="S155" s="26">
        <f t="shared" ref="S155:S156" si="350">R155+Q155+P155</f>
        <v>0</v>
      </c>
      <c r="T155" s="38">
        <v>0</v>
      </c>
      <c r="U155" s="38">
        <v>0</v>
      </c>
      <c r="V155" s="38">
        <v>0</v>
      </c>
      <c r="W155" s="26">
        <f t="shared" ref="W155:W156" si="351">V155+U155+T155</f>
        <v>0</v>
      </c>
    </row>
    <row r="156" spans="1:34" s="46" customFormat="1" ht="15.6">
      <c r="A156" s="181"/>
      <c r="B156" s="189"/>
      <c r="C156" s="190"/>
      <c r="D156" s="190"/>
      <c r="E156" s="191"/>
      <c r="F156" s="40"/>
      <c r="G156" s="41" t="s">
        <v>31</v>
      </c>
      <c r="H156" s="42">
        <f>H154+H155</f>
        <v>0</v>
      </c>
      <c r="I156" s="42">
        <f t="shared" ref="I156:J156" si="352">I154+I155</f>
        <v>0</v>
      </c>
      <c r="J156" s="42">
        <f t="shared" si="352"/>
        <v>0</v>
      </c>
      <c r="K156" s="43">
        <f t="shared" si="349"/>
        <v>0</v>
      </c>
      <c r="L156" s="44">
        <f>L154+L155</f>
        <v>50</v>
      </c>
      <c r="M156" s="44">
        <f t="shared" ref="M156:N156" si="353">M154+M155</f>
        <v>0</v>
      </c>
      <c r="N156" s="44">
        <f t="shared" si="353"/>
        <v>0</v>
      </c>
      <c r="O156" s="45">
        <f t="shared" ref="O156" si="354">N156+M156+L156</f>
        <v>50</v>
      </c>
      <c r="P156" s="42">
        <f>P154+P155</f>
        <v>0</v>
      </c>
      <c r="Q156" s="42">
        <f t="shared" ref="Q156:R156" si="355">Q154+Q155</f>
        <v>0</v>
      </c>
      <c r="R156" s="42">
        <f t="shared" si="355"/>
        <v>0</v>
      </c>
      <c r="S156" s="43">
        <f t="shared" si="350"/>
        <v>0</v>
      </c>
      <c r="T156" s="42">
        <f>T154+T155</f>
        <v>0</v>
      </c>
      <c r="U156" s="42">
        <f t="shared" ref="U156:V156" si="356">U154+U155</f>
        <v>0</v>
      </c>
      <c r="V156" s="42">
        <f t="shared" si="356"/>
        <v>0</v>
      </c>
      <c r="W156" s="43">
        <f t="shared" si="351"/>
        <v>0</v>
      </c>
      <c r="AB156" s="67"/>
      <c r="AC156" s="67"/>
      <c r="AD156" s="67"/>
      <c r="AE156" s="67"/>
      <c r="AF156" s="69"/>
      <c r="AG156" s="69"/>
      <c r="AH156" s="69"/>
    </row>
    <row r="157" spans="1:34" s="52" customFormat="1" ht="15.6">
      <c r="A157" s="181"/>
      <c r="B157" s="192">
        <v>0</v>
      </c>
      <c r="C157" s="192">
        <v>0</v>
      </c>
      <c r="D157" s="192">
        <v>0</v>
      </c>
      <c r="E157" s="194">
        <f>D157+C157+B157</f>
        <v>0</v>
      </c>
      <c r="F157" s="47" t="s">
        <v>32</v>
      </c>
      <c r="G157" s="48" t="s">
        <v>33</v>
      </c>
      <c r="H157" s="49">
        <f>B157*0.1</f>
        <v>0</v>
      </c>
      <c r="I157" s="49">
        <f>C157*0.1</f>
        <v>0</v>
      </c>
      <c r="J157" s="49">
        <f>D157*0.15</f>
        <v>0</v>
      </c>
      <c r="K157" s="50">
        <f>J157+I157+H157</f>
        <v>0</v>
      </c>
      <c r="L157" s="51"/>
      <c r="M157" s="51"/>
      <c r="N157" s="51"/>
      <c r="O157" s="51">
        <f>N157+M157+L157</f>
        <v>0</v>
      </c>
      <c r="P157" s="49">
        <f>IF($F157="SAT",0,B157*0.02)</f>
        <v>0</v>
      </c>
      <c r="Q157" s="49">
        <f t="shared" ref="Q157:R157" si="357">IF($F157="SAT",0,C157*0.02)</f>
        <v>0</v>
      </c>
      <c r="R157" s="49">
        <f t="shared" si="357"/>
        <v>0</v>
      </c>
      <c r="S157" s="50">
        <f>R157+Q157+P157</f>
        <v>0</v>
      </c>
      <c r="T157" s="49">
        <f>B157*0.005</f>
        <v>0</v>
      </c>
      <c r="U157" s="49">
        <f>C157*0.005</f>
        <v>0</v>
      </c>
      <c r="V157" s="49">
        <f>D157*0.0075</f>
        <v>0</v>
      </c>
      <c r="W157" s="50">
        <f>V157+U157+T157</f>
        <v>0</v>
      </c>
      <c r="Y157" s="54"/>
      <c r="Z157" s="54"/>
      <c r="AA157" s="54"/>
      <c r="AB157" s="78"/>
      <c r="AC157" s="78"/>
      <c r="AD157" s="78"/>
      <c r="AE157" s="78"/>
      <c r="AF157" s="65"/>
      <c r="AG157" s="65"/>
      <c r="AH157" s="71"/>
    </row>
    <row r="158" spans="1:34" s="54" customFormat="1" ht="15.6">
      <c r="A158" s="182"/>
      <c r="B158" s="193"/>
      <c r="C158" s="193"/>
      <c r="D158" s="193"/>
      <c r="E158" s="195"/>
      <c r="F158" s="53"/>
      <c r="G158" s="48" t="s">
        <v>34</v>
      </c>
      <c r="H158" s="79">
        <f>H156-H157</f>
        <v>0</v>
      </c>
      <c r="I158" s="79">
        <f t="shared" ref="I158:W158" si="358">I156-I157</f>
        <v>0</v>
      </c>
      <c r="J158" s="79">
        <f t="shared" si="358"/>
        <v>0</v>
      </c>
      <c r="K158" s="80">
        <f t="shared" si="358"/>
        <v>0</v>
      </c>
      <c r="L158" s="51">
        <f t="shared" si="358"/>
        <v>50</v>
      </c>
      <c r="M158" s="51">
        <f t="shared" si="358"/>
        <v>0</v>
      </c>
      <c r="N158" s="51">
        <f t="shared" si="358"/>
        <v>0</v>
      </c>
      <c r="O158" s="51">
        <f t="shared" si="358"/>
        <v>50</v>
      </c>
      <c r="P158" s="79">
        <f t="shared" si="358"/>
        <v>0</v>
      </c>
      <c r="Q158" s="79">
        <f t="shared" si="358"/>
        <v>0</v>
      </c>
      <c r="R158" s="79">
        <f t="shared" si="358"/>
        <v>0</v>
      </c>
      <c r="S158" s="50">
        <f t="shared" si="358"/>
        <v>0</v>
      </c>
      <c r="T158" s="79">
        <f t="shared" si="358"/>
        <v>0</v>
      </c>
      <c r="U158" s="79">
        <f t="shared" si="358"/>
        <v>0</v>
      </c>
      <c r="V158" s="49">
        <f t="shared" si="358"/>
        <v>0</v>
      </c>
      <c r="W158" s="50">
        <f t="shared" si="358"/>
        <v>0</v>
      </c>
      <c r="AB158" s="78"/>
      <c r="AC158" s="78"/>
      <c r="AD158" s="78"/>
      <c r="AE158" s="78"/>
      <c r="AF158" s="65"/>
      <c r="AG158" s="65"/>
      <c r="AH158" s="65"/>
    </row>
    <row r="159" spans="1:34" ht="15.6">
      <c r="B159" s="48">
        <f>SUM(B4:B158)</f>
        <v>0</v>
      </c>
      <c r="C159" s="48">
        <f t="shared" ref="C159:D159" si="359">SUM(C4:C158)</f>
        <v>0</v>
      </c>
      <c r="D159" s="48">
        <f t="shared" si="359"/>
        <v>0</v>
      </c>
      <c r="E159" s="48">
        <f>D159+C159+B159</f>
        <v>0</v>
      </c>
      <c r="F159" s="48"/>
      <c r="G159" s="81" t="s">
        <v>51</v>
      </c>
      <c r="H159" s="82">
        <f>H7+H12+H17+H22+H27+H32+H37+H42+H47+H52+H57+H62+H67+H72+H77+H82+H87+H92+H97+H102+H107+H112+H117+H122+H127+H132+H137+H142+H147+H152+H157</f>
        <v>0</v>
      </c>
      <c r="I159" s="83">
        <f t="shared" ref="I159:W159" si="360">I7+I12+I17+I22+I27+I32+I37+I42+I47+I52+I57+I62+I67+I72+I77+I82+I87+I92+I97+I102+I107+I112+I117+I122+I127+I132+I137+I142+I147+I152+I157</f>
        <v>0</v>
      </c>
      <c r="J159" s="84">
        <f t="shared" si="360"/>
        <v>0</v>
      </c>
      <c r="K159" s="85">
        <f t="shared" si="360"/>
        <v>0</v>
      </c>
      <c r="L159" s="83">
        <f t="shared" si="360"/>
        <v>0</v>
      </c>
      <c r="M159" s="84">
        <f t="shared" si="360"/>
        <v>0</v>
      </c>
      <c r="N159" s="84">
        <f t="shared" si="360"/>
        <v>0</v>
      </c>
      <c r="O159" s="84">
        <f t="shared" si="360"/>
        <v>0</v>
      </c>
      <c r="P159" s="82">
        <f t="shared" si="360"/>
        <v>0</v>
      </c>
      <c r="Q159" s="83">
        <f t="shared" si="360"/>
        <v>0</v>
      </c>
      <c r="R159" s="84">
        <f t="shared" si="360"/>
        <v>0</v>
      </c>
      <c r="S159" s="85">
        <f t="shared" si="360"/>
        <v>0</v>
      </c>
      <c r="T159" s="82">
        <f t="shared" si="360"/>
        <v>0</v>
      </c>
      <c r="U159" s="83">
        <f t="shared" si="360"/>
        <v>0</v>
      </c>
      <c r="V159" s="84">
        <f t="shared" si="360"/>
        <v>0</v>
      </c>
      <c r="W159" s="85">
        <f t="shared" si="360"/>
        <v>0</v>
      </c>
    </row>
    <row r="160" spans="1:34" ht="18">
      <c r="G160" s="86" t="s">
        <v>52</v>
      </c>
      <c r="H160" s="169">
        <f>H159+I159</f>
        <v>0</v>
      </c>
      <c r="I160" s="169"/>
      <c r="J160" s="87">
        <f>J159</f>
        <v>0</v>
      </c>
      <c r="K160" s="88">
        <f>K159</f>
        <v>0</v>
      </c>
      <c r="L160" s="89"/>
      <c r="M160" s="89"/>
      <c r="N160" s="89"/>
      <c r="O160" s="89"/>
      <c r="P160" s="169">
        <f>P159+Q159</f>
        <v>0</v>
      </c>
      <c r="Q160" s="169"/>
      <c r="R160" s="87">
        <f>R159</f>
        <v>0</v>
      </c>
      <c r="S160" s="85">
        <f>S159</f>
        <v>0</v>
      </c>
      <c r="T160" s="169">
        <f>T159+U159</f>
        <v>0</v>
      </c>
      <c r="U160" s="169"/>
      <c r="V160" s="89">
        <f>V159</f>
        <v>0</v>
      </c>
      <c r="W160" s="85">
        <f>W159</f>
        <v>0</v>
      </c>
    </row>
    <row r="162" spans="1:34" s="46" customFormat="1" ht="24">
      <c r="A162" s="90"/>
      <c r="C162" s="170" t="s">
        <v>53</v>
      </c>
      <c r="D162" s="171"/>
      <c r="E162" s="172"/>
      <c r="F162" s="91"/>
      <c r="G162" s="92" t="s">
        <v>8</v>
      </c>
      <c r="H162" s="176" t="s">
        <v>54</v>
      </c>
      <c r="I162" s="176"/>
      <c r="J162" s="93" t="s">
        <v>55</v>
      </c>
      <c r="K162" s="94" t="s">
        <v>56</v>
      </c>
      <c r="L162" s="95"/>
      <c r="M162" s="95"/>
      <c r="N162" s="95"/>
      <c r="O162" s="95"/>
      <c r="P162" s="3"/>
      <c r="Q162" s="177" t="s">
        <v>57</v>
      </c>
      <c r="R162" s="177"/>
      <c r="S162" s="96"/>
      <c r="T162" s="166" t="s">
        <v>47</v>
      </c>
      <c r="U162" s="166"/>
      <c r="V162" s="166"/>
      <c r="W162" s="166"/>
      <c r="Y162" s="67"/>
      <c r="Z162" s="67"/>
      <c r="AA162" s="67"/>
      <c r="AB162" s="67"/>
      <c r="AC162" s="69"/>
      <c r="AD162" s="69"/>
      <c r="AE162" s="69"/>
    </row>
    <row r="163" spans="1:34">
      <c r="C163" s="173"/>
      <c r="D163" s="174"/>
      <c r="E163" s="175"/>
      <c r="F163" s="97"/>
      <c r="G163" s="98" t="s">
        <v>58</v>
      </c>
      <c r="H163" s="95" t="s">
        <v>59</v>
      </c>
      <c r="I163" s="95" t="s">
        <v>60</v>
      </c>
      <c r="J163" s="95" t="s">
        <v>60</v>
      </c>
      <c r="K163" s="95" t="s">
        <v>60</v>
      </c>
      <c r="L163" s="95"/>
      <c r="M163" s="95"/>
      <c r="N163" s="95" t="s">
        <v>59</v>
      </c>
      <c r="O163" s="95" t="s">
        <v>60</v>
      </c>
      <c r="P163" s="99"/>
      <c r="Q163" s="178" t="s">
        <v>60</v>
      </c>
      <c r="R163" s="178"/>
      <c r="S163" s="28"/>
      <c r="T163" s="166">
        <f>AH74+AG74+AF74</f>
        <v>0</v>
      </c>
      <c r="U163" s="166"/>
      <c r="V163" s="179" t="s">
        <v>48</v>
      </c>
      <c r="W163" s="179"/>
      <c r="X163" s="46"/>
      <c r="AA163" s="67"/>
      <c r="AC163" s="69"/>
      <c r="AD163" s="69"/>
      <c r="AE163" s="75"/>
      <c r="AF163" s="28"/>
      <c r="AG163" s="28"/>
      <c r="AH163" s="28"/>
    </row>
    <row r="164" spans="1:34">
      <c r="C164" s="100"/>
      <c r="D164" s="101"/>
      <c r="E164" s="102"/>
      <c r="F164" s="102"/>
      <c r="G164" s="103" t="s">
        <v>17</v>
      </c>
      <c r="H164" s="89">
        <f>B159*0.002</f>
        <v>0</v>
      </c>
      <c r="I164" s="104">
        <f>B159*0.04</f>
        <v>0</v>
      </c>
      <c r="J164" s="104">
        <f>B159*1.8</f>
        <v>0</v>
      </c>
      <c r="K164" s="104">
        <f>B159*0.55</f>
        <v>0</v>
      </c>
      <c r="L164" s="89"/>
      <c r="M164" s="89"/>
      <c r="N164" s="89"/>
      <c r="O164" s="89"/>
      <c r="P164" s="99"/>
      <c r="Q164" s="165">
        <f>J164+K164</f>
        <v>0</v>
      </c>
      <c r="R164" s="165"/>
      <c r="S164" s="28"/>
      <c r="T164" s="166">
        <f>T163-AH74</f>
        <v>0</v>
      </c>
      <c r="U164" s="166"/>
      <c r="V164" s="167" t="s">
        <v>50</v>
      </c>
      <c r="W164" s="167"/>
      <c r="X164" s="46"/>
      <c r="AA164" s="67"/>
      <c r="AC164" s="69"/>
      <c r="AD164" s="69"/>
      <c r="AE164" s="75"/>
      <c r="AF164" s="28"/>
      <c r="AG164" s="28"/>
      <c r="AH164" s="28"/>
    </row>
    <row r="165" spans="1:34">
      <c r="C165" s="100"/>
      <c r="D165" s="101"/>
      <c r="E165" s="102"/>
      <c r="F165" s="102"/>
      <c r="G165" s="103" t="s">
        <v>18</v>
      </c>
      <c r="H165" s="89">
        <f>C159*0.002</f>
        <v>0</v>
      </c>
      <c r="I165" s="104">
        <f>C159*0.04</f>
        <v>0</v>
      </c>
      <c r="J165" s="104">
        <f>C159*1.8</f>
        <v>0</v>
      </c>
      <c r="K165" s="104">
        <f>C159*0.55</f>
        <v>0</v>
      </c>
      <c r="L165" s="89"/>
      <c r="M165" s="89"/>
      <c r="N165" s="89"/>
      <c r="O165" s="89"/>
      <c r="P165" s="99"/>
      <c r="Q165" s="165">
        <f>J165+K165</f>
        <v>0</v>
      </c>
      <c r="R165" s="165"/>
      <c r="S165" s="28"/>
      <c r="W165" s="46"/>
      <c r="X165" s="46"/>
      <c r="Y165" s="67"/>
      <c r="Z165" s="67"/>
      <c r="AA165" s="67"/>
      <c r="AC165" s="69"/>
      <c r="AD165" s="69"/>
      <c r="AE165" s="75"/>
      <c r="AF165" s="28"/>
      <c r="AG165" s="28"/>
      <c r="AH165" s="28"/>
    </row>
    <row r="166" spans="1:34">
      <c r="C166" s="100"/>
      <c r="D166" s="101"/>
      <c r="E166" s="102"/>
      <c r="F166" s="102"/>
      <c r="G166" s="103" t="s">
        <v>19</v>
      </c>
      <c r="H166" s="89">
        <f>D159*0.004</f>
        <v>0</v>
      </c>
      <c r="I166" s="104">
        <f>D159*0.08</f>
        <v>0</v>
      </c>
      <c r="J166" s="104">
        <f>D159*2.7</f>
        <v>0</v>
      </c>
      <c r="K166" s="104">
        <f>D159*0.77</f>
        <v>0</v>
      </c>
      <c r="L166" s="89"/>
      <c r="M166" s="89"/>
      <c r="N166" s="89"/>
      <c r="O166" s="89"/>
      <c r="P166" s="99"/>
      <c r="Q166" s="165">
        <f>J166+K166</f>
        <v>0</v>
      </c>
      <c r="R166" s="165"/>
      <c r="V166" s="28"/>
      <c r="W166" s="28"/>
    </row>
    <row r="167" spans="1:34" ht="15.6">
      <c r="C167" s="106"/>
      <c r="D167" s="107"/>
      <c r="E167" s="108"/>
      <c r="F167" s="108"/>
      <c r="G167" s="109" t="s">
        <v>20</v>
      </c>
      <c r="H167" s="110">
        <f>H166+H165+H164</f>
        <v>0</v>
      </c>
      <c r="I167" s="111">
        <f t="shared" ref="I167:O167" si="361">I166+I165+I164</f>
        <v>0</v>
      </c>
      <c r="J167" s="111">
        <f t="shared" si="361"/>
        <v>0</v>
      </c>
      <c r="K167" s="111">
        <f t="shared" si="361"/>
        <v>0</v>
      </c>
      <c r="L167" s="112">
        <f t="shared" si="361"/>
        <v>0</v>
      </c>
      <c r="M167" s="112">
        <f t="shared" si="361"/>
        <v>0</v>
      </c>
      <c r="N167" s="112">
        <f t="shared" si="361"/>
        <v>0</v>
      </c>
      <c r="O167" s="112">
        <f t="shared" si="361"/>
        <v>0</v>
      </c>
      <c r="P167" s="99"/>
      <c r="Q167" s="168">
        <f>Q164+Q165+Q166</f>
        <v>0</v>
      </c>
      <c r="R167" s="168"/>
      <c r="V167" s="28"/>
      <c r="W167" s="28"/>
    </row>
    <row r="169" spans="1:34">
      <c r="C169" s="157" t="s">
        <v>61</v>
      </c>
      <c r="D169" s="158"/>
      <c r="E169" s="159"/>
      <c r="F169" s="113"/>
      <c r="G169" s="114">
        <f>I167</f>
        <v>0</v>
      </c>
      <c r="J169" s="115" t="s">
        <v>62</v>
      </c>
      <c r="K169" s="116" t="s">
        <v>63</v>
      </c>
      <c r="L169" s="116" t="s">
        <v>64</v>
      </c>
    </row>
    <row r="170" spans="1:34">
      <c r="C170" s="157" t="s">
        <v>65</v>
      </c>
      <c r="D170" s="158"/>
      <c r="E170" s="159"/>
      <c r="F170" s="113"/>
      <c r="G170" s="117">
        <v>0</v>
      </c>
      <c r="J170" s="118" t="s">
        <v>17</v>
      </c>
      <c r="K170" s="33">
        <v>2.52</v>
      </c>
      <c r="L170" s="33">
        <v>0.77</v>
      </c>
    </row>
    <row r="171" spans="1:34">
      <c r="C171" s="157" t="s">
        <v>66</v>
      </c>
      <c r="D171" s="158"/>
      <c r="E171" s="159"/>
      <c r="F171" s="113"/>
      <c r="G171" s="117">
        <v>0</v>
      </c>
      <c r="J171" s="119" t="s">
        <v>18</v>
      </c>
      <c r="K171" s="33">
        <v>2.52</v>
      </c>
      <c r="L171" s="33">
        <v>1.1499999999999999</v>
      </c>
    </row>
    <row r="172" spans="1:34">
      <c r="C172" s="160" t="s">
        <v>67</v>
      </c>
      <c r="D172" s="161"/>
      <c r="E172" s="162"/>
      <c r="F172" s="120"/>
      <c r="G172" s="121">
        <f>G171+G170+G169</f>
        <v>0</v>
      </c>
      <c r="J172" s="122" t="s">
        <v>19</v>
      </c>
      <c r="K172" s="33">
        <v>3.78</v>
      </c>
      <c r="L172" s="33">
        <v>1.1499999999999999</v>
      </c>
    </row>
    <row r="174" spans="1:34">
      <c r="R174" s="163" t="s">
        <v>49</v>
      </c>
      <c r="S174" s="163"/>
      <c r="T174" s="163"/>
      <c r="U174" s="163"/>
    </row>
    <row r="175" spans="1:34">
      <c r="G175" s="164" t="s">
        <v>68</v>
      </c>
      <c r="H175" s="164"/>
      <c r="I175" s="164"/>
      <c r="J175" s="164"/>
      <c r="K175" s="164"/>
    </row>
    <row r="176" spans="1:34">
      <c r="G176" s="164"/>
      <c r="H176" s="164"/>
      <c r="I176" s="164"/>
      <c r="J176" s="164"/>
      <c r="K176" s="164"/>
    </row>
    <row r="177" spans="1:25">
      <c r="A177" s="105"/>
      <c r="G177" s="152"/>
      <c r="H177" s="152"/>
      <c r="I177" s="152"/>
      <c r="J177" s="152"/>
      <c r="K177" s="153"/>
      <c r="L177" s="153"/>
      <c r="M177" s="153"/>
      <c r="N177" s="153"/>
      <c r="O177" s="153"/>
      <c r="P177" s="153"/>
      <c r="Q177" s="153"/>
      <c r="R177" s="153"/>
    </row>
    <row r="178" spans="1:25" ht="20.399999999999999">
      <c r="A178" s="123"/>
      <c r="B178" s="154" t="s">
        <v>6</v>
      </c>
      <c r="C178" s="154"/>
      <c r="D178" s="154"/>
      <c r="E178" s="154"/>
      <c r="F178" s="10"/>
      <c r="G178" s="124" t="s">
        <v>54</v>
      </c>
      <c r="H178" s="155" t="s">
        <v>69</v>
      </c>
      <c r="I178" s="155"/>
      <c r="J178" s="155"/>
      <c r="K178" s="155"/>
      <c r="L178" s="156" t="s">
        <v>10</v>
      </c>
      <c r="M178" s="156"/>
      <c r="N178" s="156"/>
      <c r="O178" s="156"/>
      <c r="P178" s="145" t="s">
        <v>55</v>
      </c>
      <c r="Q178" s="145"/>
      <c r="R178" s="145"/>
      <c r="S178" s="145"/>
      <c r="T178" s="145" t="s">
        <v>70</v>
      </c>
      <c r="U178" s="145"/>
      <c r="V178" s="145"/>
      <c r="W178" s="145"/>
      <c r="Y178" s="125" t="s">
        <v>71</v>
      </c>
    </row>
    <row r="179" spans="1:25" ht="72">
      <c r="A179" s="51" t="s">
        <v>5</v>
      </c>
      <c r="B179" s="10" t="s">
        <v>17</v>
      </c>
      <c r="C179" s="10" t="s">
        <v>18</v>
      </c>
      <c r="D179" s="10" t="s">
        <v>19</v>
      </c>
      <c r="E179" s="10" t="s">
        <v>20</v>
      </c>
      <c r="F179" s="10"/>
      <c r="G179" s="126" t="s">
        <v>72</v>
      </c>
      <c r="H179" s="95" t="s">
        <v>17</v>
      </c>
      <c r="I179" s="127" t="s">
        <v>18</v>
      </c>
      <c r="J179" s="127" t="s">
        <v>19</v>
      </c>
      <c r="K179" s="127" t="s">
        <v>20</v>
      </c>
      <c r="L179" s="2" t="s">
        <v>17</v>
      </c>
      <c r="M179" s="11" t="s">
        <v>18</v>
      </c>
      <c r="N179" s="11" t="s">
        <v>19</v>
      </c>
      <c r="O179" s="11" t="s">
        <v>20</v>
      </c>
      <c r="P179" s="128" t="s">
        <v>17</v>
      </c>
      <c r="Q179" s="129" t="s">
        <v>18</v>
      </c>
      <c r="R179" s="129" t="s">
        <v>19</v>
      </c>
      <c r="S179" s="128" t="s">
        <v>20</v>
      </c>
      <c r="T179" s="128" t="s">
        <v>17</v>
      </c>
      <c r="U179" s="129" t="s">
        <v>18</v>
      </c>
      <c r="V179" s="129" t="s">
        <v>19</v>
      </c>
      <c r="W179" s="128" t="s">
        <v>20</v>
      </c>
      <c r="Y179" s="129" t="s">
        <v>20</v>
      </c>
    </row>
    <row r="180" spans="1:25">
      <c r="A180" s="130">
        <f>A4</f>
        <v>46235</v>
      </c>
      <c r="B180" s="131">
        <f>B7</f>
        <v>0</v>
      </c>
      <c r="C180" s="131">
        <f>C7</f>
        <v>0</v>
      </c>
      <c r="D180" s="131">
        <f>D7</f>
        <v>0</v>
      </c>
      <c r="E180" s="131">
        <f>D180+C180+B180</f>
        <v>0</v>
      </c>
      <c r="F180" s="131"/>
      <c r="G180" s="76">
        <f>(B180*0.002)+(C180*0.002)+(D180*0.004)</f>
        <v>0</v>
      </c>
      <c r="H180" s="51">
        <f>B180*0.04</f>
        <v>0</v>
      </c>
      <c r="I180" s="51">
        <f>C180*0.04</f>
        <v>0</v>
      </c>
      <c r="J180" s="51">
        <f>D180*0.08</f>
        <v>0</v>
      </c>
      <c r="K180" s="132">
        <f>H180+I180+J180</f>
        <v>0</v>
      </c>
      <c r="L180" s="51"/>
      <c r="M180" s="51"/>
      <c r="N180" s="51"/>
      <c r="O180" s="51"/>
      <c r="P180" s="51">
        <f>B180*1.8</f>
        <v>0</v>
      </c>
      <c r="Q180" s="51">
        <f>C180*1.8</f>
        <v>0</v>
      </c>
      <c r="R180" s="51">
        <f>D180*2.7</f>
        <v>0</v>
      </c>
      <c r="S180" s="132">
        <f>R180+Q180+P180</f>
        <v>0</v>
      </c>
      <c r="T180" s="51">
        <f>B180*0.55</f>
        <v>0</v>
      </c>
      <c r="U180" s="51">
        <f>C180*0.55</f>
        <v>0</v>
      </c>
      <c r="V180" s="51">
        <f>D180*0.77</f>
        <v>0</v>
      </c>
      <c r="W180" s="132">
        <f>T180+U180+V180</f>
        <v>0</v>
      </c>
      <c r="Y180" s="132">
        <f>W180+S180</f>
        <v>0</v>
      </c>
    </row>
    <row r="181" spans="1:25">
      <c r="A181" s="130">
        <f>A9</f>
        <v>46236</v>
      </c>
      <c r="B181" s="131">
        <f>B12</f>
        <v>0</v>
      </c>
      <c r="C181" s="131">
        <f>C12</f>
        <v>0</v>
      </c>
      <c r="D181" s="131">
        <f>D12</f>
        <v>0</v>
      </c>
      <c r="E181" s="131">
        <f t="shared" ref="E181:E210" si="362">D181+C181+B181</f>
        <v>0</v>
      </c>
      <c r="F181" s="131"/>
      <c r="G181" s="76">
        <f t="shared" ref="G181:G211" si="363">(B181*0.002)+(C181*0.002)+(D181*0.004)</f>
        <v>0</v>
      </c>
      <c r="H181" s="51">
        <f t="shared" ref="H181:I210" si="364">B181*0.04</f>
        <v>0</v>
      </c>
      <c r="I181" s="51">
        <f t="shared" si="364"/>
        <v>0</v>
      </c>
      <c r="J181" s="51">
        <f t="shared" ref="J181:J211" si="365">D181*0.08</f>
        <v>0</v>
      </c>
      <c r="K181" s="132">
        <f t="shared" ref="K181:K211" si="366">H181+I181+J181</f>
        <v>0</v>
      </c>
      <c r="L181" s="51"/>
      <c r="M181" s="51"/>
      <c r="N181" s="51"/>
      <c r="O181" s="51"/>
      <c r="P181" s="51">
        <f>B181*1.8</f>
        <v>0</v>
      </c>
      <c r="Q181" s="51">
        <f>C181*1.8</f>
        <v>0</v>
      </c>
      <c r="R181" s="51">
        <f t="shared" ref="R181:R211" si="367">D181*2.7</f>
        <v>0</v>
      </c>
      <c r="S181" s="132">
        <f t="shared" ref="S181:S211" si="368">R181+Q181+P181</f>
        <v>0</v>
      </c>
      <c r="T181" s="51">
        <f t="shared" ref="T181:U211" si="369">B181*0.55</f>
        <v>0</v>
      </c>
      <c r="U181" s="51">
        <f t="shared" si="369"/>
        <v>0</v>
      </c>
      <c r="V181" s="51">
        <f t="shared" ref="V181:V211" si="370">D181*0.77</f>
        <v>0</v>
      </c>
      <c r="W181" s="132">
        <f t="shared" ref="W181:W211" si="371">T181+U181+V181</f>
        <v>0</v>
      </c>
      <c r="Y181" s="132">
        <f t="shared" ref="Y181:Y211" si="372">W181+S181</f>
        <v>0</v>
      </c>
    </row>
    <row r="182" spans="1:25">
      <c r="A182" s="130">
        <f>A14</f>
        <v>46237</v>
      </c>
      <c r="B182" s="131">
        <f>B17</f>
        <v>0</v>
      </c>
      <c r="C182" s="131">
        <f>C17</f>
        <v>0</v>
      </c>
      <c r="D182" s="131">
        <f>D17</f>
        <v>0</v>
      </c>
      <c r="E182" s="131">
        <f t="shared" si="362"/>
        <v>0</v>
      </c>
      <c r="F182" s="131"/>
      <c r="G182" s="76">
        <f t="shared" si="363"/>
        <v>0</v>
      </c>
      <c r="H182" s="51">
        <f t="shared" si="364"/>
        <v>0</v>
      </c>
      <c r="I182" s="51">
        <f t="shared" si="364"/>
        <v>0</v>
      </c>
      <c r="J182" s="51">
        <f t="shared" si="365"/>
        <v>0</v>
      </c>
      <c r="K182" s="132">
        <f t="shared" si="366"/>
        <v>0</v>
      </c>
      <c r="L182" s="51"/>
      <c r="M182" s="51"/>
      <c r="N182" s="51"/>
      <c r="O182" s="51"/>
      <c r="P182" s="51">
        <f t="shared" ref="P182:Q211" si="373">B182*1.8</f>
        <v>0</v>
      </c>
      <c r="Q182" s="51">
        <f t="shared" si="373"/>
        <v>0</v>
      </c>
      <c r="R182" s="51">
        <f t="shared" si="367"/>
        <v>0</v>
      </c>
      <c r="S182" s="132">
        <f t="shared" si="368"/>
        <v>0</v>
      </c>
      <c r="T182" s="51">
        <f t="shared" si="369"/>
        <v>0</v>
      </c>
      <c r="U182" s="51">
        <f t="shared" si="369"/>
        <v>0</v>
      </c>
      <c r="V182" s="51">
        <f t="shared" si="370"/>
        <v>0</v>
      </c>
      <c r="W182" s="132">
        <f t="shared" si="371"/>
        <v>0</v>
      </c>
      <c r="Y182" s="132">
        <f t="shared" si="372"/>
        <v>0</v>
      </c>
    </row>
    <row r="183" spans="1:25">
      <c r="A183" s="130">
        <f>A19</f>
        <v>46238</v>
      </c>
      <c r="B183" s="131">
        <f>B22</f>
        <v>0</v>
      </c>
      <c r="C183" s="131">
        <f>C22</f>
        <v>0</v>
      </c>
      <c r="D183" s="131">
        <f>D22</f>
        <v>0</v>
      </c>
      <c r="E183" s="131">
        <f t="shared" si="362"/>
        <v>0</v>
      </c>
      <c r="F183" s="131"/>
      <c r="G183" s="76">
        <f t="shared" si="363"/>
        <v>0</v>
      </c>
      <c r="H183" s="51">
        <f t="shared" si="364"/>
        <v>0</v>
      </c>
      <c r="I183" s="51">
        <f t="shared" si="364"/>
        <v>0</v>
      </c>
      <c r="J183" s="51">
        <f t="shared" si="365"/>
        <v>0</v>
      </c>
      <c r="K183" s="132">
        <f t="shared" si="366"/>
        <v>0</v>
      </c>
      <c r="L183" s="51"/>
      <c r="M183" s="51"/>
      <c r="N183" s="51"/>
      <c r="O183" s="51"/>
      <c r="P183" s="51">
        <f t="shared" si="373"/>
        <v>0</v>
      </c>
      <c r="Q183" s="51">
        <f t="shared" si="373"/>
        <v>0</v>
      </c>
      <c r="R183" s="51">
        <f t="shared" si="367"/>
        <v>0</v>
      </c>
      <c r="S183" s="132">
        <f t="shared" si="368"/>
        <v>0</v>
      </c>
      <c r="T183" s="51">
        <f t="shared" si="369"/>
        <v>0</v>
      </c>
      <c r="U183" s="51">
        <f t="shared" si="369"/>
        <v>0</v>
      </c>
      <c r="V183" s="51">
        <f t="shared" si="370"/>
        <v>0</v>
      </c>
      <c r="W183" s="132">
        <f t="shared" si="371"/>
        <v>0</v>
      </c>
      <c r="Y183" s="132">
        <f t="shared" si="372"/>
        <v>0</v>
      </c>
    </row>
    <row r="184" spans="1:25">
      <c r="A184" s="130">
        <f>A24</f>
        <v>46239</v>
      </c>
      <c r="B184" s="131">
        <f>B27</f>
        <v>0</v>
      </c>
      <c r="C184" s="131">
        <f>C27</f>
        <v>0</v>
      </c>
      <c r="D184" s="131">
        <f>D27</f>
        <v>0</v>
      </c>
      <c r="E184" s="131">
        <f t="shared" si="362"/>
        <v>0</v>
      </c>
      <c r="F184" s="131"/>
      <c r="G184" s="76">
        <f t="shared" si="363"/>
        <v>0</v>
      </c>
      <c r="H184" s="51">
        <f t="shared" si="364"/>
        <v>0</v>
      </c>
      <c r="I184" s="51">
        <f t="shared" si="364"/>
        <v>0</v>
      </c>
      <c r="J184" s="51">
        <f t="shared" si="365"/>
        <v>0</v>
      </c>
      <c r="K184" s="132">
        <f t="shared" si="366"/>
        <v>0</v>
      </c>
      <c r="L184" s="51"/>
      <c r="M184" s="51"/>
      <c r="N184" s="51"/>
      <c r="O184" s="51"/>
      <c r="P184" s="51">
        <f t="shared" si="373"/>
        <v>0</v>
      </c>
      <c r="Q184" s="51">
        <f t="shared" si="373"/>
        <v>0</v>
      </c>
      <c r="R184" s="51">
        <f t="shared" si="367"/>
        <v>0</v>
      </c>
      <c r="S184" s="132">
        <f t="shared" si="368"/>
        <v>0</v>
      </c>
      <c r="T184" s="51">
        <f t="shared" si="369"/>
        <v>0</v>
      </c>
      <c r="U184" s="51">
        <f t="shared" si="369"/>
        <v>0</v>
      </c>
      <c r="V184" s="51">
        <f t="shared" si="370"/>
        <v>0</v>
      </c>
      <c r="W184" s="132">
        <f t="shared" si="371"/>
        <v>0</v>
      </c>
      <c r="Y184" s="132">
        <f t="shared" si="372"/>
        <v>0</v>
      </c>
    </row>
    <row r="185" spans="1:25">
      <c r="A185" s="130">
        <f>A29</f>
        <v>46240</v>
      </c>
      <c r="B185" s="131">
        <f>B32</f>
        <v>0</v>
      </c>
      <c r="C185" s="131">
        <f>C32</f>
        <v>0</v>
      </c>
      <c r="D185" s="131">
        <f>D32</f>
        <v>0</v>
      </c>
      <c r="E185" s="131">
        <f t="shared" si="362"/>
        <v>0</v>
      </c>
      <c r="F185" s="131"/>
      <c r="G185" s="76">
        <f t="shared" si="363"/>
        <v>0</v>
      </c>
      <c r="H185" s="51">
        <f t="shared" si="364"/>
        <v>0</v>
      </c>
      <c r="I185" s="51">
        <f t="shared" si="364"/>
        <v>0</v>
      </c>
      <c r="J185" s="51">
        <f t="shared" si="365"/>
        <v>0</v>
      </c>
      <c r="K185" s="132">
        <f t="shared" si="366"/>
        <v>0</v>
      </c>
      <c r="L185" s="51"/>
      <c r="M185" s="51"/>
      <c r="N185" s="51"/>
      <c r="O185" s="51"/>
      <c r="P185" s="51">
        <f t="shared" si="373"/>
        <v>0</v>
      </c>
      <c r="Q185" s="51">
        <f t="shared" si="373"/>
        <v>0</v>
      </c>
      <c r="R185" s="51">
        <f t="shared" si="367"/>
        <v>0</v>
      </c>
      <c r="S185" s="132">
        <f t="shared" si="368"/>
        <v>0</v>
      </c>
      <c r="T185" s="51">
        <f t="shared" si="369"/>
        <v>0</v>
      </c>
      <c r="U185" s="51">
        <f t="shared" si="369"/>
        <v>0</v>
      </c>
      <c r="V185" s="51">
        <f t="shared" si="370"/>
        <v>0</v>
      </c>
      <c r="W185" s="132">
        <f t="shared" si="371"/>
        <v>0</v>
      </c>
      <c r="Y185" s="132">
        <f t="shared" si="372"/>
        <v>0</v>
      </c>
    </row>
    <row r="186" spans="1:25">
      <c r="A186" s="130">
        <f>A34</f>
        <v>46241</v>
      </c>
      <c r="B186" s="131">
        <f>B37</f>
        <v>0</v>
      </c>
      <c r="C186" s="131">
        <f>C37</f>
        <v>0</v>
      </c>
      <c r="D186" s="131">
        <f>D37</f>
        <v>0</v>
      </c>
      <c r="E186" s="131">
        <f t="shared" si="362"/>
        <v>0</v>
      </c>
      <c r="F186" s="131"/>
      <c r="G186" s="76">
        <f t="shared" si="363"/>
        <v>0</v>
      </c>
      <c r="H186" s="51">
        <f t="shared" si="364"/>
        <v>0</v>
      </c>
      <c r="I186" s="51">
        <f t="shared" si="364"/>
        <v>0</v>
      </c>
      <c r="J186" s="51">
        <f t="shared" si="365"/>
        <v>0</v>
      </c>
      <c r="K186" s="132">
        <f t="shared" si="366"/>
        <v>0</v>
      </c>
      <c r="L186" s="51"/>
      <c r="M186" s="51"/>
      <c r="N186" s="51"/>
      <c r="O186" s="51"/>
      <c r="P186" s="51">
        <f t="shared" si="373"/>
        <v>0</v>
      </c>
      <c r="Q186" s="51">
        <f t="shared" si="373"/>
        <v>0</v>
      </c>
      <c r="R186" s="51">
        <f t="shared" si="367"/>
        <v>0</v>
      </c>
      <c r="S186" s="132">
        <f t="shared" si="368"/>
        <v>0</v>
      </c>
      <c r="T186" s="51">
        <f t="shared" si="369"/>
        <v>0</v>
      </c>
      <c r="U186" s="51">
        <f t="shared" si="369"/>
        <v>0</v>
      </c>
      <c r="V186" s="51">
        <f t="shared" si="370"/>
        <v>0</v>
      </c>
      <c r="W186" s="132">
        <f t="shared" si="371"/>
        <v>0</v>
      </c>
      <c r="Y186" s="132">
        <f t="shared" si="372"/>
        <v>0</v>
      </c>
    </row>
    <row r="187" spans="1:25">
      <c r="A187" s="130">
        <f>A39</f>
        <v>46242</v>
      </c>
      <c r="B187" s="131">
        <f>B42</f>
        <v>0</v>
      </c>
      <c r="C187" s="131">
        <f>C42</f>
        <v>0</v>
      </c>
      <c r="D187" s="131">
        <f>D42</f>
        <v>0</v>
      </c>
      <c r="E187" s="131">
        <f t="shared" si="362"/>
        <v>0</v>
      </c>
      <c r="F187" s="131"/>
      <c r="G187" s="76">
        <f t="shared" si="363"/>
        <v>0</v>
      </c>
      <c r="H187" s="51">
        <f t="shared" si="364"/>
        <v>0</v>
      </c>
      <c r="I187" s="51">
        <f t="shared" si="364"/>
        <v>0</v>
      </c>
      <c r="J187" s="51">
        <f t="shared" si="365"/>
        <v>0</v>
      </c>
      <c r="K187" s="132">
        <f t="shared" si="366"/>
        <v>0</v>
      </c>
      <c r="L187" s="51"/>
      <c r="M187" s="51"/>
      <c r="N187" s="51"/>
      <c r="O187" s="51"/>
      <c r="P187" s="51">
        <f t="shared" si="373"/>
        <v>0</v>
      </c>
      <c r="Q187" s="51">
        <f t="shared" si="373"/>
        <v>0</v>
      </c>
      <c r="R187" s="51">
        <f t="shared" si="367"/>
        <v>0</v>
      </c>
      <c r="S187" s="132">
        <f t="shared" si="368"/>
        <v>0</v>
      </c>
      <c r="T187" s="51">
        <f t="shared" si="369"/>
        <v>0</v>
      </c>
      <c r="U187" s="51">
        <f t="shared" si="369"/>
        <v>0</v>
      </c>
      <c r="V187" s="51">
        <f t="shared" si="370"/>
        <v>0</v>
      </c>
      <c r="W187" s="132">
        <f t="shared" si="371"/>
        <v>0</v>
      </c>
      <c r="Y187" s="132">
        <f t="shared" si="372"/>
        <v>0</v>
      </c>
    </row>
    <row r="188" spans="1:25">
      <c r="A188" s="130">
        <f>A44</f>
        <v>46243</v>
      </c>
      <c r="B188" s="131">
        <f>B47</f>
        <v>0</v>
      </c>
      <c r="C188" s="131">
        <f>C47</f>
        <v>0</v>
      </c>
      <c r="D188" s="131">
        <f>D47</f>
        <v>0</v>
      </c>
      <c r="E188" s="131">
        <f t="shared" si="362"/>
        <v>0</v>
      </c>
      <c r="F188" s="131"/>
      <c r="G188" s="76">
        <f t="shared" si="363"/>
        <v>0</v>
      </c>
      <c r="H188" s="51">
        <f t="shared" si="364"/>
        <v>0</v>
      </c>
      <c r="I188" s="51">
        <f t="shared" si="364"/>
        <v>0</v>
      </c>
      <c r="J188" s="51">
        <f t="shared" si="365"/>
        <v>0</v>
      </c>
      <c r="K188" s="132">
        <f t="shared" si="366"/>
        <v>0</v>
      </c>
      <c r="L188" s="51"/>
      <c r="M188" s="51"/>
      <c r="N188" s="51"/>
      <c r="O188" s="51"/>
      <c r="P188" s="51">
        <f t="shared" si="373"/>
        <v>0</v>
      </c>
      <c r="Q188" s="51">
        <f t="shared" si="373"/>
        <v>0</v>
      </c>
      <c r="R188" s="51">
        <f t="shared" si="367"/>
        <v>0</v>
      </c>
      <c r="S188" s="132">
        <f t="shared" si="368"/>
        <v>0</v>
      </c>
      <c r="T188" s="51">
        <f t="shared" si="369"/>
        <v>0</v>
      </c>
      <c r="U188" s="51">
        <f t="shared" si="369"/>
        <v>0</v>
      </c>
      <c r="V188" s="51">
        <f t="shared" si="370"/>
        <v>0</v>
      </c>
      <c r="W188" s="132">
        <f t="shared" si="371"/>
        <v>0</v>
      </c>
      <c r="Y188" s="132">
        <f t="shared" si="372"/>
        <v>0</v>
      </c>
    </row>
    <row r="189" spans="1:25">
      <c r="A189" s="130">
        <f>A49</f>
        <v>46244</v>
      </c>
      <c r="B189" s="131">
        <f>B52</f>
        <v>0</v>
      </c>
      <c r="C189" s="131">
        <f>C52</f>
        <v>0</v>
      </c>
      <c r="D189" s="131">
        <f>D52</f>
        <v>0</v>
      </c>
      <c r="E189" s="131">
        <f t="shared" si="362"/>
        <v>0</v>
      </c>
      <c r="F189" s="131"/>
      <c r="G189" s="76">
        <f t="shared" si="363"/>
        <v>0</v>
      </c>
      <c r="H189" s="51">
        <f t="shared" si="364"/>
        <v>0</v>
      </c>
      <c r="I189" s="51">
        <f t="shared" si="364"/>
        <v>0</v>
      </c>
      <c r="J189" s="51">
        <f t="shared" si="365"/>
        <v>0</v>
      </c>
      <c r="K189" s="132">
        <f t="shared" si="366"/>
        <v>0</v>
      </c>
      <c r="L189" s="51"/>
      <c r="M189" s="51"/>
      <c r="N189" s="51"/>
      <c r="O189" s="51"/>
      <c r="P189" s="51">
        <f t="shared" si="373"/>
        <v>0</v>
      </c>
      <c r="Q189" s="51">
        <f t="shared" si="373"/>
        <v>0</v>
      </c>
      <c r="R189" s="51">
        <f t="shared" si="367"/>
        <v>0</v>
      </c>
      <c r="S189" s="132">
        <f t="shared" si="368"/>
        <v>0</v>
      </c>
      <c r="T189" s="51">
        <f t="shared" si="369"/>
        <v>0</v>
      </c>
      <c r="U189" s="51">
        <f t="shared" si="369"/>
        <v>0</v>
      </c>
      <c r="V189" s="51">
        <f t="shared" si="370"/>
        <v>0</v>
      </c>
      <c r="W189" s="132">
        <f t="shared" si="371"/>
        <v>0</v>
      </c>
      <c r="Y189" s="132">
        <f t="shared" si="372"/>
        <v>0</v>
      </c>
    </row>
    <row r="190" spans="1:25">
      <c r="A190" s="130">
        <f>A54</f>
        <v>46245</v>
      </c>
      <c r="B190" s="131">
        <f>B57</f>
        <v>0</v>
      </c>
      <c r="C190" s="131">
        <f>C57</f>
        <v>0</v>
      </c>
      <c r="D190" s="131">
        <f>D57</f>
        <v>0</v>
      </c>
      <c r="E190" s="131">
        <f t="shared" si="362"/>
        <v>0</v>
      </c>
      <c r="F190" s="131"/>
      <c r="G190" s="76">
        <f t="shared" si="363"/>
        <v>0</v>
      </c>
      <c r="H190" s="51">
        <f t="shared" si="364"/>
        <v>0</v>
      </c>
      <c r="I190" s="51">
        <f t="shared" si="364"/>
        <v>0</v>
      </c>
      <c r="J190" s="51">
        <f t="shared" si="365"/>
        <v>0</v>
      </c>
      <c r="K190" s="132">
        <f t="shared" si="366"/>
        <v>0</v>
      </c>
      <c r="L190" s="51"/>
      <c r="M190" s="51"/>
      <c r="N190" s="51"/>
      <c r="O190" s="51"/>
      <c r="P190" s="51">
        <f t="shared" si="373"/>
        <v>0</v>
      </c>
      <c r="Q190" s="51">
        <f t="shared" si="373"/>
        <v>0</v>
      </c>
      <c r="R190" s="51">
        <f t="shared" si="367"/>
        <v>0</v>
      </c>
      <c r="S190" s="132">
        <f t="shared" si="368"/>
        <v>0</v>
      </c>
      <c r="T190" s="51">
        <f t="shared" si="369"/>
        <v>0</v>
      </c>
      <c r="U190" s="51">
        <f t="shared" si="369"/>
        <v>0</v>
      </c>
      <c r="V190" s="51">
        <f t="shared" si="370"/>
        <v>0</v>
      </c>
      <c r="W190" s="132">
        <f t="shared" si="371"/>
        <v>0</v>
      </c>
      <c r="Y190" s="132">
        <f t="shared" si="372"/>
        <v>0</v>
      </c>
    </row>
    <row r="191" spans="1:25">
      <c r="A191" s="130">
        <f>A59</f>
        <v>46246</v>
      </c>
      <c r="B191" s="131">
        <f>B62</f>
        <v>0</v>
      </c>
      <c r="C191" s="131">
        <f>C62</f>
        <v>0</v>
      </c>
      <c r="D191" s="131">
        <f>D62</f>
        <v>0</v>
      </c>
      <c r="E191" s="131">
        <f t="shared" si="362"/>
        <v>0</v>
      </c>
      <c r="F191" s="131"/>
      <c r="G191" s="76">
        <f t="shared" si="363"/>
        <v>0</v>
      </c>
      <c r="H191" s="51">
        <f t="shared" si="364"/>
        <v>0</v>
      </c>
      <c r="I191" s="51">
        <f t="shared" si="364"/>
        <v>0</v>
      </c>
      <c r="J191" s="51">
        <f t="shared" si="365"/>
        <v>0</v>
      </c>
      <c r="K191" s="132">
        <f t="shared" si="366"/>
        <v>0</v>
      </c>
      <c r="L191" s="51"/>
      <c r="M191" s="51"/>
      <c r="N191" s="51"/>
      <c r="O191" s="51"/>
      <c r="P191" s="51">
        <f t="shared" si="373"/>
        <v>0</v>
      </c>
      <c r="Q191" s="51">
        <f t="shared" si="373"/>
        <v>0</v>
      </c>
      <c r="R191" s="51">
        <f t="shared" si="367"/>
        <v>0</v>
      </c>
      <c r="S191" s="132">
        <f t="shared" si="368"/>
        <v>0</v>
      </c>
      <c r="T191" s="51">
        <f t="shared" si="369"/>
        <v>0</v>
      </c>
      <c r="U191" s="51">
        <f t="shared" si="369"/>
        <v>0</v>
      </c>
      <c r="V191" s="51">
        <f t="shared" si="370"/>
        <v>0</v>
      </c>
      <c r="W191" s="132">
        <f t="shared" si="371"/>
        <v>0</v>
      </c>
      <c r="Y191" s="132">
        <f t="shared" si="372"/>
        <v>0</v>
      </c>
    </row>
    <row r="192" spans="1:25">
      <c r="A192" s="130">
        <f>A64</f>
        <v>46247</v>
      </c>
      <c r="B192" s="131">
        <f>B67</f>
        <v>0</v>
      </c>
      <c r="C192" s="131">
        <f>C67</f>
        <v>0</v>
      </c>
      <c r="D192" s="131">
        <f>D67</f>
        <v>0</v>
      </c>
      <c r="E192" s="131">
        <f t="shared" si="362"/>
        <v>0</v>
      </c>
      <c r="F192" s="131"/>
      <c r="G192" s="76">
        <f t="shared" si="363"/>
        <v>0</v>
      </c>
      <c r="H192" s="51">
        <f t="shared" si="364"/>
        <v>0</v>
      </c>
      <c r="I192" s="51">
        <f t="shared" si="364"/>
        <v>0</v>
      </c>
      <c r="J192" s="51">
        <f t="shared" si="365"/>
        <v>0</v>
      </c>
      <c r="K192" s="132">
        <f t="shared" si="366"/>
        <v>0</v>
      </c>
      <c r="L192" s="51"/>
      <c r="M192" s="51"/>
      <c r="N192" s="51"/>
      <c r="O192" s="51"/>
      <c r="P192" s="51">
        <f t="shared" si="373"/>
        <v>0</v>
      </c>
      <c r="Q192" s="51">
        <f t="shared" si="373"/>
        <v>0</v>
      </c>
      <c r="R192" s="51">
        <f t="shared" si="367"/>
        <v>0</v>
      </c>
      <c r="S192" s="132">
        <f t="shared" si="368"/>
        <v>0</v>
      </c>
      <c r="T192" s="51">
        <f t="shared" si="369"/>
        <v>0</v>
      </c>
      <c r="U192" s="51">
        <f t="shared" si="369"/>
        <v>0</v>
      </c>
      <c r="V192" s="51">
        <f t="shared" si="370"/>
        <v>0</v>
      </c>
      <c r="W192" s="132">
        <f t="shared" si="371"/>
        <v>0</v>
      </c>
      <c r="Y192" s="132">
        <f t="shared" si="372"/>
        <v>0</v>
      </c>
    </row>
    <row r="193" spans="1:25">
      <c r="A193" s="130">
        <f>A69</f>
        <v>46248</v>
      </c>
      <c r="B193" s="131">
        <f>B72</f>
        <v>0</v>
      </c>
      <c r="C193" s="131">
        <f>C72</f>
        <v>0</v>
      </c>
      <c r="D193" s="131">
        <f>D72</f>
        <v>0</v>
      </c>
      <c r="E193" s="131">
        <f t="shared" si="362"/>
        <v>0</v>
      </c>
      <c r="F193" s="131"/>
      <c r="G193" s="76">
        <f t="shared" si="363"/>
        <v>0</v>
      </c>
      <c r="H193" s="51">
        <f t="shared" si="364"/>
        <v>0</v>
      </c>
      <c r="I193" s="51">
        <f t="shared" si="364"/>
        <v>0</v>
      </c>
      <c r="J193" s="51">
        <f t="shared" si="365"/>
        <v>0</v>
      </c>
      <c r="K193" s="132">
        <f t="shared" si="366"/>
        <v>0</v>
      </c>
      <c r="L193" s="51"/>
      <c r="M193" s="51"/>
      <c r="N193" s="51"/>
      <c r="O193" s="51"/>
      <c r="P193" s="51">
        <f t="shared" si="373"/>
        <v>0</v>
      </c>
      <c r="Q193" s="51">
        <f t="shared" si="373"/>
        <v>0</v>
      </c>
      <c r="R193" s="51">
        <f t="shared" si="367"/>
        <v>0</v>
      </c>
      <c r="S193" s="132">
        <f t="shared" si="368"/>
        <v>0</v>
      </c>
      <c r="T193" s="51">
        <f t="shared" si="369"/>
        <v>0</v>
      </c>
      <c r="U193" s="51">
        <f t="shared" si="369"/>
        <v>0</v>
      </c>
      <c r="V193" s="51">
        <f t="shared" si="370"/>
        <v>0</v>
      </c>
      <c r="W193" s="132">
        <f t="shared" si="371"/>
        <v>0</v>
      </c>
      <c r="Y193" s="132">
        <f t="shared" si="372"/>
        <v>0</v>
      </c>
    </row>
    <row r="194" spans="1:25">
      <c r="A194" s="130">
        <f>A74</f>
        <v>46249</v>
      </c>
      <c r="B194" s="131">
        <f>B77</f>
        <v>0</v>
      </c>
      <c r="C194" s="131">
        <f>C77</f>
        <v>0</v>
      </c>
      <c r="D194" s="131">
        <f>D77</f>
        <v>0</v>
      </c>
      <c r="E194" s="131">
        <f t="shared" si="362"/>
        <v>0</v>
      </c>
      <c r="F194" s="131"/>
      <c r="G194" s="76">
        <f t="shared" si="363"/>
        <v>0</v>
      </c>
      <c r="H194" s="51">
        <f t="shared" si="364"/>
        <v>0</v>
      </c>
      <c r="I194" s="51">
        <f t="shared" si="364"/>
        <v>0</v>
      </c>
      <c r="J194" s="51">
        <f t="shared" si="365"/>
        <v>0</v>
      </c>
      <c r="K194" s="132">
        <f t="shared" si="366"/>
        <v>0</v>
      </c>
      <c r="L194" s="51"/>
      <c r="M194" s="51"/>
      <c r="N194" s="51"/>
      <c r="O194" s="51"/>
      <c r="P194" s="51">
        <f t="shared" si="373"/>
        <v>0</v>
      </c>
      <c r="Q194" s="51">
        <f t="shared" si="373"/>
        <v>0</v>
      </c>
      <c r="R194" s="51">
        <f t="shared" si="367"/>
        <v>0</v>
      </c>
      <c r="S194" s="132">
        <f t="shared" si="368"/>
        <v>0</v>
      </c>
      <c r="T194" s="51">
        <f t="shared" si="369"/>
        <v>0</v>
      </c>
      <c r="U194" s="51">
        <f t="shared" si="369"/>
        <v>0</v>
      </c>
      <c r="V194" s="51">
        <f t="shared" si="370"/>
        <v>0</v>
      </c>
      <c r="W194" s="132">
        <f t="shared" si="371"/>
        <v>0</v>
      </c>
      <c r="Y194" s="132">
        <f t="shared" si="372"/>
        <v>0</v>
      </c>
    </row>
    <row r="195" spans="1:25">
      <c r="A195" s="130">
        <f>A79</f>
        <v>46250</v>
      </c>
      <c r="B195" s="131">
        <f>B82</f>
        <v>0</v>
      </c>
      <c r="C195" s="131">
        <f>C82</f>
        <v>0</v>
      </c>
      <c r="D195" s="131">
        <f>D82</f>
        <v>0</v>
      </c>
      <c r="E195" s="131">
        <f t="shared" si="362"/>
        <v>0</v>
      </c>
      <c r="F195" s="131"/>
      <c r="G195" s="76">
        <f t="shared" si="363"/>
        <v>0</v>
      </c>
      <c r="H195" s="51">
        <f t="shared" si="364"/>
        <v>0</v>
      </c>
      <c r="I195" s="51">
        <f t="shared" si="364"/>
        <v>0</v>
      </c>
      <c r="J195" s="51">
        <f t="shared" si="365"/>
        <v>0</v>
      </c>
      <c r="K195" s="132">
        <f t="shared" si="366"/>
        <v>0</v>
      </c>
      <c r="L195" s="51"/>
      <c r="M195" s="51"/>
      <c r="N195" s="51"/>
      <c r="O195" s="51"/>
      <c r="P195" s="51">
        <f t="shared" si="373"/>
        <v>0</v>
      </c>
      <c r="Q195" s="51">
        <f t="shared" si="373"/>
        <v>0</v>
      </c>
      <c r="R195" s="51">
        <f t="shared" si="367"/>
        <v>0</v>
      </c>
      <c r="S195" s="132">
        <f t="shared" si="368"/>
        <v>0</v>
      </c>
      <c r="T195" s="51">
        <f t="shared" si="369"/>
        <v>0</v>
      </c>
      <c r="U195" s="51">
        <f t="shared" si="369"/>
        <v>0</v>
      </c>
      <c r="V195" s="51">
        <f t="shared" si="370"/>
        <v>0</v>
      </c>
      <c r="W195" s="132">
        <f t="shared" si="371"/>
        <v>0</v>
      </c>
      <c r="Y195" s="132">
        <f t="shared" si="372"/>
        <v>0</v>
      </c>
    </row>
    <row r="196" spans="1:25">
      <c r="A196" s="130">
        <f>A84</f>
        <v>46251</v>
      </c>
      <c r="B196" s="131">
        <f>B87</f>
        <v>0</v>
      </c>
      <c r="C196" s="131">
        <f>C87</f>
        <v>0</v>
      </c>
      <c r="D196" s="131">
        <f>D87</f>
        <v>0</v>
      </c>
      <c r="E196" s="131">
        <f t="shared" si="362"/>
        <v>0</v>
      </c>
      <c r="F196" s="131"/>
      <c r="G196" s="76">
        <f t="shared" si="363"/>
        <v>0</v>
      </c>
      <c r="H196" s="51">
        <f t="shared" si="364"/>
        <v>0</v>
      </c>
      <c r="I196" s="51">
        <f t="shared" si="364"/>
        <v>0</v>
      </c>
      <c r="J196" s="51">
        <f t="shared" si="365"/>
        <v>0</v>
      </c>
      <c r="K196" s="132">
        <f t="shared" si="366"/>
        <v>0</v>
      </c>
      <c r="L196" s="51"/>
      <c r="M196" s="51"/>
      <c r="N196" s="51"/>
      <c r="O196" s="51"/>
      <c r="P196" s="51">
        <f t="shared" si="373"/>
        <v>0</v>
      </c>
      <c r="Q196" s="51">
        <f t="shared" si="373"/>
        <v>0</v>
      </c>
      <c r="R196" s="51">
        <f t="shared" si="367"/>
        <v>0</v>
      </c>
      <c r="S196" s="132">
        <f t="shared" si="368"/>
        <v>0</v>
      </c>
      <c r="T196" s="51">
        <f t="shared" si="369"/>
        <v>0</v>
      </c>
      <c r="U196" s="51">
        <f t="shared" si="369"/>
        <v>0</v>
      </c>
      <c r="V196" s="51">
        <f t="shared" si="370"/>
        <v>0</v>
      </c>
      <c r="W196" s="132">
        <f t="shared" si="371"/>
        <v>0</v>
      </c>
      <c r="Y196" s="132">
        <f t="shared" si="372"/>
        <v>0</v>
      </c>
    </row>
    <row r="197" spans="1:25">
      <c r="A197" s="130">
        <f>A89</f>
        <v>46252</v>
      </c>
      <c r="B197" s="131">
        <f>B92</f>
        <v>0</v>
      </c>
      <c r="C197" s="131">
        <f>C92</f>
        <v>0</v>
      </c>
      <c r="D197" s="131">
        <f>D92</f>
        <v>0</v>
      </c>
      <c r="E197" s="131">
        <f t="shared" si="362"/>
        <v>0</v>
      </c>
      <c r="F197" s="131"/>
      <c r="G197" s="76">
        <f t="shared" si="363"/>
        <v>0</v>
      </c>
      <c r="H197" s="51">
        <f t="shared" si="364"/>
        <v>0</v>
      </c>
      <c r="I197" s="51">
        <f t="shared" si="364"/>
        <v>0</v>
      </c>
      <c r="J197" s="51">
        <f t="shared" si="365"/>
        <v>0</v>
      </c>
      <c r="K197" s="132">
        <f t="shared" si="366"/>
        <v>0</v>
      </c>
      <c r="L197" s="51"/>
      <c r="M197" s="51"/>
      <c r="N197" s="51"/>
      <c r="O197" s="51"/>
      <c r="P197" s="51">
        <f t="shared" si="373"/>
        <v>0</v>
      </c>
      <c r="Q197" s="51">
        <f t="shared" si="373"/>
        <v>0</v>
      </c>
      <c r="R197" s="51">
        <f t="shared" si="367"/>
        <v>0</v>
      </c>
      <c r="S197" s="132">
        <f t="shared" si="368"/>
        <v>0</v>
      </c>
      <c r="T197" s="51">
        <f t="shared" si="369"/>
        <v>0</v>
      </c>
      <c r="U197" s="51">
        <f t="shared" si="369"/>
        <v>0</v>
      </c>
      <c r="V197" s="51">
        <f t="shared" si="370"/>
        <v>0</v>
      </c>
      <c r="W197" s="132">
        <f t="shared" si="371"/>
        <v>0</v>
      </c>
      <c r="Y197" s="132">
        <f t="shared" si="372"/>
        <v>0</v>
      </c>
    </row>
    <row r="198" spans="1:25">
      <c r="A198" s="130">
        <f>A94</f>
        <v>46253</v>
      </c>
      <c r="B198" s="131">
        <f>B97</f>
        <v>0</v>
      </c>
      <c r="C198" s="131">
        <f>C97</f>
        <v>0</v>
      </c>
      <c r="D198" s="131">
        <f>D97</f>
        <v>0</v>
      </c>
      <c r="E198" s="131">
        <f t="shared" si="362"/>
        <v>0</v>
      </c>
      <c r="F198" s="131"/>
      <c r="G198" s="76">
        <f t="shared" si="363"/>
        <v>0</v>
      </c>
      <c r="H198" s="51">
        <f t="shared" si="364"/>
        <v>0</v>
      </c>
      <c r="I198" s="51">
        <f t="shared" si="364"/>
        <v>0</v>
      </c>
      <c r="J198" s="51">
        <f t="shared" si="365"/>
        <v>0</v>
      </c>
      <c r="K198" s="132">
        <f t="shared" si="366"/>
        <v>0</v>
      </c>
      <c r="L198" s="51"/>
      <c r="M198" s="51"/>
      <c r="N198" s="51"/>
      <c r="O198" s="51"/>
      <c r="P198" s="51">
        <f t="shared" si="373"/>
        <v>0</v>
      </c>
      <c r="Q198" s="51">
        <f t="shared" si="373"/>
        <v>0</v>
      </c>
      <c r="R198" s="51">
        <f t="shared" si="367"/>
        <v>0</v>
      </c>
      <c r="S198" s="132">
        <f t="shared" si="368"/>
        <v>0</v>
      </c>
      <c r="T198" s="51">
        <f t="shared" si="369"/>
        <v>0</v>
      </c>
      <c r="U198" s="51">
        <f t="shared" si="369"/>
        <v>0</v>
      </c>
      <c r="V198" s="51">
        <f t="shared" si="370"/>
        <v>0</v>
      </c>
      <c r="W198" s="132">
        <f t="shared" si="371"/>
        <v>0</v>
      </c>
      <c r="Y198" s="132">
        <f t="shared" si="372"/>
        <v>0</v>
      </c>
    </row>
    <row r="199" spans="1:25">
      <c r="A199" s="130">
        <f>A99</f>
        <v>46254</v>
      </c>
      <c r="B199" s="131">
        <f>B102</f>
        <v>0</v>
      </c>
      <c r="C199" s="131">
        <f>C102</f>
        <v>0</v>
      </c>
      <c r="D199" s="131">
        <f>D102</f>
        <v>0</v>
      </c>
      <c r="E199" s="131">
        <f t="shared" si="362"/>
        <v>0</v>
      </c>
      <c r="F199" s="131"/>
      <c r="G199" s="76">
        <f t="shared" si="363"/>
        <v>0</v>
      </c>
      <c r="H199" s="51">
        <f t="shared" si="364"/>
        <v>0</v>
      </c>
      <c r="I199" s="51">
        <f t="shared" si="364"/>
        <v>0</v>
      </c>
      <c r="J199" s="51">
        <f t="shared" si="365"/>
        <v>0</v>
      </c>
      <c r="K199" s="132">
        <f t="shared" si="366"/>
        <v>0</v>
      </c>
      <c r="L199" s="51"/>
      <c r="M199" s="51"/>
      <c r="N199" s="51"/>
      <c r="O199" s="51"/>
      <c r="P199" s="51">
        <f t="shared" si="373"/>
        <v>0</v>
      </c>
      <c r="Q199" s="51">
        <f t="shared" si="373"/>
        <v>0</v>
      </c>
      <c r="R199" s="51">
        <f t="shared" si="367"/>
        <v>0</v>
      </c>
      <c r="S199" s="132">
        <f t="shared" si="368"/>
        <v>0</v>
      </c>
      <c r="T199" s="51">
        <f t="shared" si="369"/>
        <v>0</v>
      </c>
      <c r="U199" s="51">
        <f t="shared" si="369"/>
        <v>0</v>
      </c>
      <c r="V199" s="51">
        <f t="shared" si="370"/>
        <v>0</v>
      </c>
      <c r="W199" s="132">
        <f t="shared" si="371"/>
        <v>0</v>
      </c>
      <c r="Y199" s="132">
        <f t="shared" si="372"/>
        <v>0</v>
      </c>
    </row>
    <row r="200" spans="1:25">
      <c r="A200" s="130">
        <f>A104</f>
        <v>46255</v>
      </c>
      <c r="B200" s="131">
        <f>B107</f>
        <v>0</v>
      </c>
      <c r="C200" s="131">
        <f>C107</f>
        <v>0</v>
      </c>
      <c r="D200" s="131">
        <f>D107</f>
        <v>0</v>
      </c>
      <c r="E200" s="131">
        <f t="shared" si="362"/>
        <v>0</v>
      </c>
      <c r="F200" s="131"/>
      <c r="G200" s="76">
        <f t="shared" si="363"/>
        <v>0</v>
      </c>
      <c r="H200" s="51">
        <f t="shared" si="364"/>
        <v>0</v>
      </c>
      <c r="I200" s="51">
        <f t="shared" si="364"/>
        <v>0</v>
      </c>
      <c r="J200" s="51">
        <f t="shared" si="365"/>
        <v>0</v>
      </c>
      <c r="K200" s="132">
        <f t="shared" si="366"/>
        <v>0</v>
      </c>
      <c r="L200" s="51"/>
      <c r="M200" s="51"/>
      <c r="N200" s="51"/>
      <c r="O200" s="51"/>
      <c r="P200" s="51">
        <f t="shared" si="373"/>
        <v>0</v>
      </c>
      <c r="Q200" s="51">
        <f t="shared" si="373"/>
        <v>0</v>
      </c>
      <c r="R200" s="51">
        <f t="shared" si="367"/>
        <v>0</v>
      </c>
      <c r="S200" s="132">
        <f t="shared" si="368"/>
        <v>0</v>
      </c>
      <c r="T200" s="51">
        <f t="shared" si="369"/>
        <v>0</v>
      </c>
      <c r="U200" s="51">
        <f t="shared" si="369"/>
        <v>0</v>
      </c>
      <c r="V200" s="51">
        <f t="shared" si="370"/>
        <v>0</v>
      </c>
      <c r="W200" s="132">
        <f t="shared" si="371"/>
        <v>0</v>
      </c>
      <c r="Y200" s="132">
        <f t="shared" si="372"/>
        <v>0</v>
      </c>
    </row>
    <row r="201" spans="1:25">
      <c r="A201" s="130">
        <f>A109</f>
        <v>46256</v>
      </c>
      <c r="B201" s="131">
        <f>B112</f>
        <v>0</v>
      </c>
      <c r="C201" s="131">
        <f>C112</f>
        <v>0</v>
      </c>
      <c r="D201" s="131">
        <f>D112</f>
        <v>0</v>
      </c>
      <c r="E201" s="131">
        <f t="shared" si="362"/>
        <v>0</v>
      </c>
      <c r="F201" s="131"/>
      <c r="G201" s="76">
        <f t="shared" si="363"/>
        <v>0</v>
      </c>
      <c r="H201" s="51">
        <f t="shared" si="364"/>
        <v>0</v>
      </c>
      <c r="I201" s="51">
        <f t="shared" si="364"/>
        <v>0</v>
      </c>
      <c r="J201" s="51">
        <f t="shared" si="365"/>
        <v>0</v>
      </c>
      <c r="K201" s="132">
        <f t="shared" si="366"/>
        <v>0</v>
      </c>
      <c r="L201" s="51"/>
      <c r="M201" s="51"/>
      <c r="N201" s="51"/>
      <c r="O201" s="51"/>
      <c r="P201" s="51">
        <f t="shared" si="373"/>
        <v>0</v>
      </c>
      <c r="Q201" s="51">
        <f t="shared" si="373"/>
        <v>0</v>
      </c>
      <c r="R201" s="51">
        <f t="shared" si="367"/>
        <v>0</v>
      </c>
      <c r="S201" s="132">
        <f t="shared" si="368"/>
        <v>0</v>
      </c>
      <c r="T201" s="51">
        <f t="shared" si="369"/>
        <v>0</v>
      </c>
      <c r="U201" s="51">
        <f t="shared" si="369"/>
        <v>0</v>
      </c>
      <c r="V201" s="51">
        <f t="shared" si="370"/>
        <v>0</v>
      </c>
      <c r="W201" s="132">
        <f t="shared" si="371"/>
        <v>0</v>
      </c>
      <c r="Y201" s="132">
        <f t="shared" si="372"/>
        <v>0</v>
      </c>
    </row>
    <row r="202" spans="1:25">
      <c r="A202" s="130">
        <f>A114</f>
        <v>46257</v>
      </c>
      <c r="B202" s="131">
        <f>B117</f>
        <v>0</v>
      </c>
      <c r="C202" s="131">
        <f>C117</f>
        <v>0</v>
      </c>
      <c r="D202" s="131">
        <f>D117</f>
        <v>0</v>
      </c>
      <c r="E202" s="131">
        <f t="shared" si="362"/>
        <v>0</v>
      </c>
      <c r="F202" s="131"/>
      <c r="G202" s="76">
        <f t="shared" si="363"/>
        <v>0</v>
      </c>
      <c r="H202" s="51">
        <f t="shared" si="364"/>
        <v>0</v>
      </c>
      <c r="I202" s="51">
        <f t="shared" si="364"/>
        <v>0</v>
      </c>
      <c r="J202" s="51">
        <f t="shared" si="365"/>
        <v>0</v>
      </c>
      <c r="K202" s="132">
        <f t="shared" si="366"/>
        <v>0</v>
      </c>
      <c r="L202" s="51"/>
      <c r="M202" s="51"/>
      <c r="N202" s="51"/>
      <c r="O202" s="51"/>
      <c r="P202" s="51">
        <f t="shared" si="373"/>
        <v>0</v>
      </c>
      <c r="Q202" s="51">
        <f t="shared" si="373"/>
        <v>0</v>
      </c>
      <c r="R202" s="51">
        <f t="shared" si="367"/>
        <v>0</v>
      </c>
      <c r="S202" s="132">
        <f t="shared" si="368"/>
        <v>0</v>
      </c>
      <c r="T202" s="51">
        <f t="shared" si="369"/>
        <v>0</v>
      </c>
      <c r="U202" s="51">
        <f t="shared" si="369"/>
        <v>0</v>
      </c>
      <c r="V202" s="51">
        <f t="shared" si="370"/>
        <v>0</v>
      </c>
      <c r="W202" s="132">
        <f t="shared" si="371"/>
        <v>0</v>
      </c>
      <c r="Y202" s="132">
        <f t="shared" si="372"/>
        <v>0</v>
      </c>
    </row>
    <row r="203" spans="1:25">
      <c r="A203" s="130">
        <f>A119</f>
        <v>46258</v>
      </c>
      <c r="B203" s="131">
        <f>B122</f>
        <v>0</v>
      </c>
      <c r="C203" s="131">
        <f>C122</f>
        <v>0</v>
      </c>
      <c r="D203" s="131">
        <f>D122</f>
        <v>0</v>
      </c>
      <c r="E203" s="131">
        <f t="shared" si="362"/>
        <v>0</v>
      </c>
      <c r="F203" s="131"/>
      <c r="G203" s="76">
        <f t="shared" si="363"/>
        <v>0</v>
      </c>
      <c r="H203" s="51">
        <f t="shared" si="364"/>
        <v>0</v>
      </c>
      <c r="I203" s="51">
        <f t="shared" si="364"/>
        <v>0</v>
      </c>
      <c r="J203" s="51">
        <f t="shared" si="365"/>
        <v>0</v>
      </c>
      <c r="K203" s="132">
        <f t="shared" si="366"/>
        <v>0</v>
      </c>
      <c r="L203" s="51"/>
      <c r="M203" s="51"/>
      <c r="N203" s="51"/>
      <c r="O203" s="51"/>
      <c r="P203" s="51">
        <f t="shared" si="373"/>
        <v>0</v>
      </c>
      <c r="Q203" s="51">
        <f t="shared" si="373"/>
        <v>0</v>
      </c>
      <c r="R203" s="51">
        <f t="shared" si="367"/>
        <v>0</v>
      </c>
      <c r="S203" s="132">
        <f t="shared" si="368"/>
        <v>0</v>
      </c>
      <c r="T203" s="51">
        <f t="shared" si="369"/>
        <v>0</v>
      </c>
      <c r="U203" s="51">
        <f t="shared" si="369"/>
        <v>0</v>
      </c>
      <c r="V203" s="51">
        <f t="shared" si="370"/>
        <v>0</v>
      </c>
      <c r="W203" s="132">
        <f t="shared" si="371"/>
        <v>0</v>
      </c>
      <c r="Y203" s="132">
        <f t="shared" si="372"/>
        <v>0</v>
      </c>
    </row>
    <row r="204" spans="1:25">
      <c r="A204" s="130">
        <f>A124</f>
        <v>46259</v>
      </c>
      <c r="B204" s="131">
        <f>B127</f>
        <v>0</v>
      </c>
      <c r="C204" s="131">
        <f>C127</f>
        <v>0</v>
      </c>
      <c r="D204" s="131">
        <f>D127</f>
        <v>0</v>
      </c>
      <c r="E204" s="131">
        <f t="shared" si="362"/>
        <v>0</v>
      </c>
      <c r="F204" s="131"/>
      <c r="G204" s="76">
        <f t="shared" si="363"/>
        <v>0</v>
      </c>
      <c r="H204" s="51">
        <f t="shared" si="364"/>
        <v>0</v>
      </c>
      <c r="I204" s="51">
        <f t="shared" si="364"/>
        <v>0</v>
      </c>
      <c r="J204" s="51">
        <f t="shared" si="365"/>
        <v>0</v>
      </c>
      <c r="K204" s="132">
        <f t="shared" si="366"/>
        <v>0</v>
      </c>
      <c r="L204" s="51"/>
      <c r="M204" s="51"/>
      <c r="N204" s="51"/>
      <c r="O204" s="51"/>
      <c r="P204" s="51">
        <f t="shared" si="373"/>
        <v>0</v>
      </c>
      <c r="Q204" s="51">
        <f t="shared" si="373"/>
        <v>0</v>
      </c>
      <c r="R204" s="51">
        <f t="shared" si="367"/>
        <v>0</v>
      </c>
      <c r="S204" s="132">
        <f t="shared" si="368"/>
        <v>0</v>
      </c>
      <c r="T204" s="51">
        <f t="shared" si="369"/>
        <v>0</v>
      </c>
      <c r="U204" s="51">
        <f t="shared" si="369"/>
        <v>0</v>
      </c>
      <c r="V204" s="51">
        <f t="shared" si="370"/>
        <v>0</v>
      </c>
      <c r="W204" s="132">
        <f t="shared" si="371"/>
        <v>0</v>
      </c>
      <c r="Y204" s="132">
        <f t="shared" si="372"/>
        <v>0</v>
      </c>
    </row>
    <row r="205" spans="1:25">
      <c r="A205" s="130">
        <f>A129</f>
        <v>46260</v>
      </c>
      <c r="B205" s="131">
        <f>B132</f>
        <v>0</v>
      </c>
      <c r="C205" s="131">
        <f>C132</f>
        <v>0</v>
      </c>
      <c r="D205" s="131">
        <f>D132</f>
        <v>0</v>
      </c>
      <c r="E205" s="131">
        <f t="shared" si="362"/>
        <v>0</v>
      </c>
      <c r="F205" s="131"/>
      <c r="G205" s="76">
        <f t="shared" si="363"/>
        <v>0</v>
      </c>
      <c r="H205" s="51">
        <f t="shared" si="364"/>
        <v>0</v>
      </c>
      <c r="I205" s="51">
        <f t="shared" si="364"/>
        <v>0</v>
      </c>
      <c r="J205" s="51">
        <f t="shared" si="365"/>
        <v>0</v>
      </c>
      <c r="K205" s="132">
        <f t="shared" si="366"/>
        <v>0</v>
      </c>
      <c r="L205" s="51"/>
      <c r="M205" s="51"/>
      <c r="N205" s="51"/>
      <c r="O205" s="51"/>
      <c r="P205" s="51">
        <f t="shared" si="373"/>
        <v>0</v>
      </c>
      <c r="Q205" s="51">
        <f t="shared" si="373"/>
        <v>0</v>
      </c>
      <c r="R205" s="51">
        <f t="shared" si="367"/>
        <v>0</v>
      </c>
      <c r="S205" s="132">
        <f t="shared" si="368"/>
        <v>0</v>
      </c>
      <c r="T205" s="51">
        <f t="shared" si="369"/>
        <v>0</v>
      </c>
      <c r="U205" s="51">
        <f t="shared" si="369"/>
        <v>0</v>
      </c>
      <c r="V205" s="51">
        <f t="shared" si="370"/>
        <v>0</v>
      </c>
      <c r="W205" s="132">
        <f t="shared" si="371"/>
        <v>0</v>
      </c>
      <c r="Y205" s="132">
        <f t="shared" si="372"/>
        <v>0</v>
      </c>
    </row>
    <row r="206" spans="1:25">
      <c r="A206" s="130">
        <f>A134</f>
        <v>46261</v>
      </c>
      <c r="B206" s="131">
        <f>B137</f>
        <v>0</v>
      </c>
      <c r="C206" s="131">
        <f>C137</f>
        <v>0</v>
      </c>
      <c r="D206" s="131">
        <f>D137</f>
        <v>0</v>
      </c>
      <c r="E206" s="131">
        <f t="shared" si="362"/>
        <v>0</v>
      </c>
      <c r="F206" s="131"/>
      <c r="G206" s="76">
        <f t="shared" si="363"/>
        <v>0</v>
      </c>
      <c r="H206" s="51">
        <f t="shared" si="364"/>
        <v>0</v>
      </c>
      <c r="I206" s="51">
        <f t="shared" si="364"/>
        <v>0</v>
      </c>
      <c r="J206" s="51">
        <f t="shared" si="365"/>
        <v>0</v>
      </c>
      <c r="K206" s="132">
        <f t="shared" si="366"/>
        <v>0</v>
      </c>
      <c r="L206" s="51"/>
      <c r="M206" s="51"/>
      <c r="N206" s="51"/>
      <c r="O206" s="51"/>
      <c r="P206" s="51">
        <f t="shared" si="373"/>
        <v>0</v>
      </c>
      <c r="Q206" s="51">
        <f t="shared" si="373"/>
        <v>0</v>
      </c>
      <c r="R206" s="51">
        <f t="shared" si="367"/>
        <v>0</v>
      </c>
      <c r="S206" s="132">
        <f t="shared" si="368"/>
        <v>0</v>
      </c>
      <c r="T206" s="51">
        <f t="shared" si="369"/>
        <v>0</v>
      </c>
      <c r="U206" s="51">
        <f t="shared" si="369"/>
        <v>0</v>
      </c>
      <c r="V206" s="51">
        <f t="shared" si="370"/>
        <v>0</v>
      </c>
      <c r="W206" s="132">
        <f t="shared" si="371"/>
        <v>0</v>
      </c>
      <c r="Y206" s="132">
        <f t="shared" si="372"/>
        <v>0</v>
      </c>
    </row>
    <row r="207" spans="1:25">
      <c r="A207" s="130">
        <f>A139</f>
        <v>46262</v>
      </c>
      <c r="B207" s="131">
        <f>B142</f>
        <v>0</v>
      </c>
      <c r="C207" s="131">
        <f>C142</f>
        <v>0</v>
      </c>
      <c r="D207" s="131">
        <f>D142</f>
        <v>0</v>
      </c>
      <c r="E207" s="131">
        <f t="shared" si="362"/>
        <v>0</v>
      </c>
      <c r="F207" s="131"/>
      <c r="G207" s="76">
        <f t="shared" si="363"/>
        <v>0</v>
      </c>
      <c r="H207" s="51">
        <f t="shared" si="364"/>
        <v>0</v>
      </c>
      <c r="I207" s="51">
        <f t="shared" si="364"/>
        <v>0</v>
      </c>
      <c r="J207" s="51">
        <f t="shared" si="365"/>
        <v>0</v>
      </c>
      <c r="K207" s="132">
        <f t="shared" si="366"/>
        <v>0</v>
      </c>
      <c r="L207" s="51"/>
      <c r="M207" s="51"/>
      <c r="N207" s="51"/>
      <c r="O207" s="51"/>
      <c r="P207" s="51">
        <f t="shared" si="373"/>
        <v>0</v>
      </c>
      <c r="Q207" s="51">
        <f t="shared" si="373"/>
        <v>0</v>
      </c>
      <c r="R207" s="51">
        <f t="shared" si="367"/>
        <v>0</v>
      </c>
      <c r="S207" s="132">
        <f t="shared" si="368"/>
        <v>0</v>
      </c>
      <c r="T207" s="51">
        <f t="shared" si="369"/>
        <v>0</v>
      </c>
      <c r="U207" s="51">
        <f t="shared" si="369"/>
        <v>0</v>
      </c>
      <c r="V207" s="51">
        <f t="shared" si="370"/>
        <v>0</v>
      </c>
      <c r="W207" s="132">
        <f t="shared" si="371"/>
        <v>0</v>
      </c>
      <c r="Y207" s="132">
        <f t="shared" si="372"/>
        <v>0</v>
      </c>
    </row>
    <row r="208" spans="1:25">
      <c r="A208" s="130">
        <f>A144</f>
        <v>46263</v>
      </c>
      <c r="B208" s="131">
        <f>B147</f>
        <v>0</v>
      </c>
      <c r="C208" s="131">
        <f>C147</f>
        <v>0</v>
      </c>
      <c r="D208" s="131">
        <f>D147</f>
        <v>0</v>
      </c>
      <c r="E208" s="131">
        <f t="shared" si="362"/>
        <v>0</v>
      </c>
      <c r="F208" s="131"/>
      <c r="G208" s="76">
        <f t="shared" si="363"/>
        <v>0</v>
      </c>
      <c r="H208" s="51">
        <f t="shared" si="364"/>
        <v>0</v>
      </c>
      <c r="I208" s="51">
        <f t="shared" si="364"/>
        <v>0</v>
      </c>
      <c r="J208" s="51">
        <f t="shared" si="365"/>
        <v>0</v>
      </c>
      <c r="K208" s="132">
        <f t="shared" si="366"/>
        <v>0</v>
      </c>
      <c r="L208" s="51"/>
      <c r="M208" s="51"/>
      <c r="N208" s="51"/>
      <c r="O208" s="51"/>
      <c r="P208" s="51">
        <f t="shared" si="373"/>
        <v>0</v>
      </c>
      <c r="Q208" s="51">
        <f t="shared" si="373"/>
        <v>0</v>
      </c>
      <c r="R208" s="51">
        <f t="shared" si="367"/>
        <v>0</v>
      </c>
      <c r="S208" s="132">
        <f t="shared" si="368"/>
        <v>0</v>
      </c>
      <c r="T208" s="51">
        <f t="shared" si="369"/>
        <v>0</v>
      </c>
      <c r="U208" s="51">
        <f t="shared" si="369"/>
        <v>0</v>
      </c>
      <c r="V208" s="51">
        <f t="shared" si="370"/>
        <v>0</v>
      </c>
      <c r="W208" s="132">
        <f t="shared" si="371"/>
        <v>0</v>
      </c>
      <c r="Y208" s="132">
        <f t="shared" si="372"/>
        <v>0</v>
      </c>
    </row>
    <row r="209" spans="1:25">
      <c r="A209" s="130">
        <f>A149</f>
        <v>46264</v>
      </c>
      <c r="B209" s="131">
        <f>B152</f>
        <v>0</v>
      </c>
      <c r="C209" s="131">
        <f>C152</f>
        <v>0</v>
      </c>
      <c r="D209" s="131">
        <f>D152</f>
        <v>0</v>
      </c>
      <c r="E209" s="131">
        <f t="shared" si="362"/>
        <v>0</v>
      </c>
      <c r="F209" s="131"/>
      <c r="G209" s="76">
        <f t="shared" si="363"/>
        <v>0</v>
      </c>
      <c r="H209" s="51">
        <f t="shared" si="364"/>
        <v>0</v>
      </c>
      <c r="I209" s="51">
        <f t="shared" si="364"/>
        <v>0</v>
      </c>
      <c r="J209" s="51">
        <f t="shared" si="365"/>
        <v>0</v>
      </c>
      <c r="K209" s="132">
        <f t="shared" si="366"/>
        <v>0</v>
      </c>
      <c r="L209" s="51"/>
      <c r="M209" s="51"/>
      <c r="N209" s="51"/>
      <c r="O209" s="51"/>
      <c r="P209" s="51">
        <f t="shared" si="373"/>
        <v>0</v>
      </c>
      <c r="Q209" s="51">
        <f t="shared" si="373"/>
        <v>0</v>
      </c>
      <c r="R209" s="51">
        <f t="shared" si="367"/>
        <v>0</v>
      </c>
      <c r="S209" s="132">
        <f t="shared" si="368"/>
        <v>0</v>
      </c>
      <c r="T209" s="51">
        <f t="shared" si="369"/>
        <v>0</v>
      </c>
      <c r="U209" s="51">
        <f t="shared" si="369"/>
        <v>0</v>
      </c>
      <c r="V209" s="51">
        <f t="shared" si="370"/>
        <v>0</v>
      </c>
      <c r="W209" s="132">
        <f t="shared" si="371"/>
        <v>0</v>
      </c>
      <c r="Y209" s="132">
        <f t="shared" si="372"/>
        <v>0</v>
      </c>
    </row>
    <row r="210" spans="1:25">
      <c r="A210" s="130">
        <f>A154</f>
        <v>46265</v>
      </c>
      <c r="B210" s="131">
        <f>B157</f>
        <v>0</v>
      </c>
      <c r="C210" s="131">
        <f t="shared" ref="C210:D210" si="374">C157</f>
        <v>0</v>
      </c>
      <c r="D210" s="131">
        <f t="shared" si="374"/>
        <v>0</v>
      </c>
      <c r="E210" s="131">
        <f t="shared" si="362"/>
        <v>0</v>
      </c>
      <c r="F210" s="131"/>
      <c r="G210" s="76">
        <f t="shared" si="363"/>
        <v>0</v>
      </c>
      <c r="H210" s="51">
        <f t="shared" si="364"/>
        <v>0</v>
      </c>
      <c r="I210" s="51">
        <f t="shared" si="364"/>
        <v>0</v>
      </c>
      <c r="J210" s="51">
        <f t="shared" si="365"/>
        <v>0</v>
      </c>
      <c r="K210" s="132">
        <f t="shared" si="366"/>
        <v>0</v>
      </c>
      <c r="L210" s="51"/>
      <c r="M210" s="51"/>
      <c r="N210" s="51"/>
      <c r="O210" s="51"/>
      <c r="P210" s="51">
        <f t="shared" si="373"/>
        <v>0</v>
      </c>
      <c r="Q210" s="51">
        <f t="shared" si="373"/>
        <v>0</v>
      </c>
      <c r="R210" s="51">
        <f t="shared" si="367"/>
        <v>0</v>
      </c>
      <c r="S210" s="132">
        <f t="shared" si="368"/>
        <v>0</v>
      </c>
      <c r="T210" s="51">
        <f t="shared" si="369"/>
        <v>0</v>
      </c>
      <c r="U210" s="51">
        <f t="shared" si="369"/>
        <v>0</v>
      </c>
      <c r="V210" s="51">
        <f t="shared" si="370"/>
        <v>0</v>
      </c>
      <c r="W210" s="132">
        <f t="shared" si="371"/>
        <v>0</v>
      </c>
      <c r="Y210" s="132">
        <f t="shared" si="372"/>
        <v>0</v>
      </c>
    </row>
    <row r="211" spans="1:25">
      <c r="A211" s="133" t="s">
        <v>20</v>
      </c>
      <c r="B211" s="134">
        <f>SUM(B180:B210)</f>
        <v>0</v>
      </c>
      <c r="C211" s="134">
        <f t="shared" ref="C211:E211" si="375">SUM(C180:C210)</f>
        <v>0</v>
      </c>
      <c r="D211" s="134">
        <f t="shared" si="375"/>
        <v>0</v>
      </c>
      <c r="E211" s="134">
        <f t="shared" si="375"/>
        <v>0</v>
      </c>
      <c r="F211" s="134"/>
      <c r="G211" s="135">
        <f t="shared" si="363"/>
        <v>0</v>
      </c>
      <c r="H211" s="136">
        <f>B211*0.04</f>
        <v>0</v>
      </c>
      <c r="I211" s="136">
        <f t="shared" ref="I211" si="376">C211*0.04</f>
        <v>0</v>
      </c>
      <c r="J211" s="136">
        <f t="shared" si="365"/>
        <v>0</v>
      </c>
      <c r="K211" s="137">
        <f t="shared" si="366"/>
        <v>0</v>
      </c>
      <c r="L211" s="136"/>
      <c r="M211" s="136"/>
      <c r="N211" s="136"/>
      <c r="O211" s="136"/>
      <c r="P211" s="136">
        <f t="shared" si="373"/>
        <v>0</v>
      </c>
      <c r="Q211" s="136">
        <f t="shared" si="373"/>
        <v>0</v>
      </c>
      <c r="R211" s="136">
        <f t="shared" si="367"/>
        <v>0</v>
      </c>
      <c r="S211" s="137">
        <f t="shared" si="368"/>
        <v>0</v>
      </c>
      <c r="T211" s="136">
        <f t="shared" si="369"/>
        <v>0</v>
      </c>
      <c r="U211" s="136">
        <f t="shared" si="369"/>
        <v>0</v>
      </c>
      <c r="V211" s="136">
        <f t="shared" si="370"/>
        <v>0</v>
      </c>
      <c r="W211" s="137">
        <f t="shared" si="371"/>
        <v>0</v>
      </c>
      <c r="Y211" s="137">
        <f t="shared" si="372"/>
        <v>0</v>
      </c>
    </row>
    <row r="212" spans="1:25">
      <c r="A212" s="105"/>
    </row>
    <row r="213" spans="1:25">
      <c r="A213" s="105"/>
    </row>
    <row r="214" spans="1:25">
      <c r="A214" s="105"/>
    </row>
    <row r="215" spans="1:25">
      <c r="A215" s="105"/>
    </row>
    <row r="216" spans="1:25">
      <c r="A216" s="105"/>
    </row>
    <row r="217" spans="1:25">
      <c r="A217" s="105"/>
    </row>
    <row r="218" spans="1:25">
      <c r="A218" s="105"/>
    </row>
    <row r="219" spans="1:25">
      <c r="A219" s="105"/>
    </row>
    <row r="220" spans="1:25">
      <c r="A220" s="105"/>
    </row>
    <row r="221" spans="1:25">
      <c r="A221" s="105"/>
    </row>
    <row r="222" spans="1:25">
      <c r="A222" s="105"/>
    </row>
    <row r="223" spans="1:25">
      <c r="A223" s="105"/>
    </row>
    <row r="224" spans="1:25">
      <c r="A224" s="105"/>
    </row>
    <row r="225" spans="1:1">
      <c r="A225" s="105"/>
    </row>
    <row r="226" spans="1:1">
      <c r="A226" s="105"/>
    </row>
    <row r="227" spans="1:1">
      <c r="A227" s="105"/>
    </row>
    <row r="228" spans="1:1">
      <c r="A228" s="105"/>
    </row>
    <row r="229" spans="1:1">
      <c r="A229" s="105"/>
    </row>
    <row r="230" spans="1:1">
      <c r="A230" s="105"/>
    </row>
    <row r="231" spans="1:1">
      <c r="A231" s="105"/>
    </row>
    <row r="232" spans="1:1">
      <c r="A232" s="105"/>
    </row>
    <row r="233" spans="1:1">
      <c r="A233" s="105"/>
    </row>
    <row r="234" spans="1:1">
      <c r="A234" s="105"/>
    </row>
    <row r="235" spans="1:1">
      <c r="A235" s="105"/>
    </row>
    <row r="236" spans="1:1">
      <c r="A236" s="105"/>
    </row>
    <row r="237" spans="1:1">
      <c r="A237" s="105"/>
    </row>
    <row r="238" spans="1:1">
      <c r="A238" s="105"/>
    </row>
    <row r="239" spans="1:1">
      <c r="A239" s="105"/>
    </row>
    <row r="240" spans="1:1">
      <c r="A240" s="105"/>
    </row>
    <row r="241" spans="1:1">
      <c r="A241" s="105"/>
    </row>
    <row r="242" spans="1:1">
      <c r="A242" s="105"/>
    </row>
    <row r="243" spans="1:1">
      <c r="A243" s="105"/>
    </row>
    <row r="244" spans="1:1">
      <c r="A244" s="105"/>
    </row>
    <row r="245" spans="1:1">
      <c r="A245" s="105"/>
    </row>
    <row r="246" spans="1:1">
      <c r="A246" s="105"/>
    </row>
    <row r="247" spans="1:1">
      <c r="A247" s="105"/>
    </row>
    <row r="248" spans="1:1">
      <c r="A248" s="105"/>
    </row>
    <row r="249" spans="1:1">
      <c r="A249" s="105"/>
    </row>
    <row r="250" spans="1:1">
      <c r="A250" s="105"/>
    </row>
    <row r="251" spans="1:1">
      <c r="A251" s="105"/>
    </row>
    <row r="252" spans="1:1">
      <c r="A252" s="105"/>
    </row>
    <row r="253" spans="1:1">
      <c r="A253" s="105"/>
    </row>
    <row r="254" spans="1:1">
      <c r="A254" s="105"/>
    </row>
    <row r="255" spans="1:1">
      <c r="A255" s="105"/>
    </row>
    <row r="256" spans="1:1">
      <c r="A256" s="105"/>
    </row>
    <row r="257" spans="1:1">
      <c r="A257" s="105"/>
    </row>
    <row r="258" spans="1:1">
      <c r="A258" s="105"/>
    </row>
    <row r="259" spans="1:1">
      <c r="A259" s="105"/>
    </row>
    <row r="260" spans="1:1">
      <c r="A260" s="105"/>
    </row>
    <row r="261" spans="1:1">
      <c r="A261" s="105"/>
    </row>
    <row r="262" spans="1:1">
      <c r="A262" s="105"/>
    </row>
    <row r="263" spans="1:1">
      <c r="A263" s="105"/>
    </row>
    <row r="264" spans="1:1">
      <c r="A264" s="105"/>
    </row>
    <row r="265" spans="1:1">
      <c r="A265" s="105"/>
    </row>
    <row r="266" spans="1:1">
      <c r="A266" s="105"/>
    </row>
    <row r="267" spans="1:1">
      <c r="A267" s="105"/>
    </row>
    <row r="268" spans="1:1">
      <c r="A268" s="105"/>
    </row>
    <row r="269" spans="1:1">
      <c r="A269" s="105"/>
    </row>
    <row r="270" spans="1:1">
      <c r="A270" s="105"/>
    </row>
    <row r="271" spans="1:1">
      <c r="A271" s="105"/>
    </row>
    <row r="272" spans="1:1">
      <c r="A272" s="105"/>
    </row>
    <row r="273" spans="1:1">
      <c r="A273" s="105"/>
    </row>
    <row r="274" spans="1:1">
      <c r="A274" s="105"/>
    </row>
    <row r="275" spans="1:1">
      <c r="A275" s="105"/>
    </row>
    <row r="276" spans="1:1">
      <c r="A276" s="105"/>
    </row>
    <row r="277" spans="1:1">
      <c r="A277" s="105"/>
    </row>
    <row r="278" spans="1:1">
      <c r="A278" s="105"/>
    </row>
    <row r="279" spans="1:1">
      <c r="A279" s="105"/>
    </row>
    <row r="280" spans="1:1">
      <c r="A280" s="105"/>
    </row>
    <row r="281" spans="1:1">
      <c r="A281" s="105"/>
    </row>
    <row r="282" spans="1:1">
      <c r="A282" s="105"/>
    </row>
    <row r="283" spans="1:1">
      <c r="A283" s="105"/>
    </row>
    <row r="284" spans="1:1">
      <c r="A284" s="105"/>
    </row>
    <row r="285" spans="1:1">
      <c r="A285" s="105"/>
    </row>
    <row r="286" spans="1:1">
      <c r="A286" s="105"/>
    </row>
    <row r="287" spans="1:1">
      <c r="A287" s="105"/>
    </row>
    <row r="288" spans="1:1">
      <c r="A288" s="105"/>
    </row>
    <row r="289" spans="1:1">
      <c r="A289" s="105"/>
    </row>
    <row r="290" spans="1:1">
      <c r="A290" s="105"/>
    </row>
    <row r="291" spans="1:1">
      <c r="A291" s="105"/>
    </row>
    <row r="292" spans="1:1">
      <c r="A292" s="105"/>
    </row>
    <row r="293" spans="1:1">
      <c r="A293" s="105"/>
    </row>
    <row r="294" spans="1:1">
      <c r="A294" s="105"/>
    </row>
    <row r="295" spans="1:1">
      <c r="A295" s="105"/>
    </row>
    <row r="296" spans="1:1">
      <c r="A296" s="105"/>
    </row>
    <row r="297" spans="1:1">
      <c r="A297" s="105"/>
    </row>
    <row r="298" spans="1:1">
      <c r="A298" s="105"/>
    </row>
    <row r="299" spans="1:1">
      <c r="A299" s="105"/>
    </row>
    <row r="300" spans="1:1">
      <c r="A300" s="105"/>
    </row>
    <row r="301" spans="1:1">
      <c r="A301" s="105"/>
    </row>
    <row r="302" spans="1:1">
      <c r="A302" s="105"/>
    </row>
    <row r="303" spans="1:1">
      <c r="A303" s="105"/>
    </row>
    <row r="304" spans="1:1">
      <c r="A304" s="105"/>
    </row>
    <row r="305" spans="1:1">
      <c r="A305" s="105"/>
    </row>
    <row r="306" spans="1:1">
      <c r="A306" s="105"/>
    </row>
    <row r="307" spans="1:1">
      <c r="A307" s="105"/>
    </row>
    <row r="308" spans="1:1">
      <c r="A308" s="105"/>
    </row>
    <row r="309" spans="1:1">
      <c r="A309" s="105"/>
    </row>
    <row r="310" spans="1:1">
      <c r="A310" s="105"/>
    </row>
    <row r="311" spans="1:1">
      <c r="A311" s="105"/>
    </row>
    <row r="312" spans="1:1">
      <c r="A312" s="105"/>
    </row>
    <row r="313" spans="1:1">
      <c r="A313" s="105"/>
    </row>
    <row r="314" spans="1:1">
      <c r="A314" s="105"/>
    </row>
    <row r="315" spans="1:1">
      <c r="A315" s="105"/>
    </row>
    <row r="316" spans="1:1">
      <c r="A316" s="105"/>
    </row>
    <row r="317" spans="1:1">
      <c r="A317" s="105"/>
    </row>
    <row r="318" spans="1:1">
      <c r="A318" s="105"/>
    </row>
    <row r="319" spans="1:1">
      <c r="A319" s="105"/>
    </row>
    <row r="320" spans="1:1">
      <c r="A320" s="105"/>
    </row>
    <row r="321" spans="1:1">
      <c r="A321" s="105"/>
    </row>
    <row r="322" spans="1:1">
      <c r="A322" s="105"/>
    </row>
    <row r="323" spans="1:1">
      <c r="A323" s="105"/>
    </row>
    <row r="324" spans="1:1">
      <c r="A324" s="105"/>
    </row>
    <row r="325" spans="1:1">
      <c r="A325" s="105"/>
    </row>
    <row r="326" spans="1:1">
      <c r="A326" s="105"/>
    </row>
    <row r="327" spans="1:1">
      <c r="A327" s="105"/>
    </row>
    <row r="328" spans="1:1">
      <c r="A328" s="105"/>
    </row>
    <row r="329" spans="1:1">
      <c r="A329" s="105"/>
    </row>
    <row r="330" spans="1:1">
      <c r="A330" s="105"/>
    </row>
    <row r="331" spans="1:1">
      <c r="A331" s="105"/>
    </row>
    <row r="332" spans="1:1">
      <c r="A332" s="105"/>
    </row>
    <row r="333" spans="1:1">
      <c r="A333" s="105"/>
    </row>
    <row r="334" spans="1:1">
      <c r="A334" s="105"/>
    </row>
    <row r="335" spans="1:1">
      <c r="A335" s="105"/>
    </row>
    <row r="336" spans="1:1">
      <c r="A336" s="105"/>
    </row>
    <row r="337" spans="1:1">
      <c r="A337" s="105"/>
    </row>
    <row r="338" spans="1:1">
      <c r="A338" s="105"/>
    </row>
    <row r="339" spans="1:1">
      <c r="A339" s="105"/>
    </row>
    <row r="340" spans="1:1">
      <c r="A340" s="105"/>
    </row>
    <row r="341" spans="1:1">
      <c r="A341" s="105"/>
    </row>
    <row r="342" spans="1:1">
      <c r="A342" s="105"/>
    </row>
    <row r="343" spans="1:1">
      <c r="A343" s="105"/>
    </row>
    <row r="344" spans="1:1">
      <c r="A344" s="105"/>
    </row>
    <row r="345" spans="1:1">
      <c r="A345" s="105"/>
    </row>
    <row r="346" spans="1:1">
      <c r="A346" s="105"/>
    </row>
    <row r="347" spans="1:1">
      <c r="A347" s="105"/>
    </row>
    <row r="348" spans="1:1">
      <c r="A348" s="105"/>
    </row>
    <row r="349" spans="1:1">
      <c r="A349" s="105"/>
    </row>
    <row r="350" spans="1:1">
      <c r="A350" s="105"/>
    </row>
    <row r="351" spans="1:1">
      <c r="A351" s="105"/>
    </row>
    <row r="352" spans="1:1">
      <c r="A352" s="105"/>
    </row>
    <row r="353" spans="1:1">
      <c r="A353" s="105"/>
    </row>
    <row r="354" spans="1:1">
      <c r="A354" s="105"/>
    </row>
    <row r="355" spans="1:1">
      <c r="A355" s="105"/>
    </row>
    <row r="356" spans="1:1">
      <c r="A356" s="105"/>
    </row>
  </sheetData>
  <sheetProtection password="C9D8" sheet="1" objects="1" scenarios="1"/>
  <mergeCells count="260">
    <mergeCell ref="L2:O2"/>
    <mergeCell ref="B1:C1"/>
    <mergeCell ref="D1:Q1"/>
    <mergeCell ref="S1:T1"/>
    <mergeCell ref="U1:W1"/>
    <mergeCell ref="Y1:AB1"/>
    <mergeCell ref="AC1:AJ1"/>
    <mergeCell ref="A9:A13"/>
    <mergeCell ref="B9:E11"/>
    <mergeCell ref="B12:B13"/>
    <mergeCell ref="C12:C13"/>
    <mergeCell ref="D12:D13"/>
    <mergeCell ref="E12:E13"/>
    <mergeCell ref="AN2:AN3"/>
    <mergeCell ref="A4:A8"/>
    <mergeCell ref="B4:E6"/>
    <mergeCell ref="B7:B8"/>
    <mergeCell ref="C7:C8"/>
    <mergeCell ref="D7:D8"/>
    <mergeCell ref="E7:E8"/>
    <mergeCell ref="P2:S2"/>
    <mergeCell ref="T2:W2"/>
    <mergeCell ref="Y2:Y3"/>
    <mergeCell ref="AC2:AC3"/>
    <mergeCell ref="AD2:AH2"/>
    <mergeCell ref="AI2:AM2"/>
    <mergeCell ref="A2:A3"/>
    <mergeCell ref="B2:E2"/>
    <mergeCell ref="F2:F3"/>
    <mergeCell ref="G2:G3"/>
    <mergeCell ref="H2:K2"/>
    <mergeCell ref="A19:A23"/>
    <mergeCell ref="B19:E21"/>
    <mergeCell ref="B22:B23"/>
    <mergeCell ref="C22:C23"/>
    <mergeCell ref="D22:D23"/>
    <mergeCell ref="E22:E23"/>
    <mergeCell ref="A14:A18"/>
    <mergeCell ref="B14:E16"/>
    <mergeCell ref="B17:B18"/>
    <mergeCell ref="C17:C18"/>
    <mergeCell ref="D17:D18"/>
    <mergeCell ref="E17:E18"/>
    <mergeCell ref="A29:A33"/>
    <mergeCell ref="B29:E31"/>
    <mergeCell ref="B32:B33"/>
    <mergeCell ref="C32:C33"/>
    <mergeCell ref="D32:D33"/>
    <mergeCell ref="E32:E33"/>
    <mergeCell ref="A24:A28"/>
    <mergeCell ref="B24:E26"/>
    <mergeCell ref="B27:B28"/>
    <mergeCell ref="C27:C28"/>
    <mergeCell ref="D27:D28"/>
    <mergeCell ref="E27:E28"/>
    <mergeCell ref="AF41:AF42"/>
    <mergeCell ref="AG41:AG42"/>
    <mergeCell ref="AH41:AH42"/>
    <mergeCell ref="Y37:AC37"/>
    <mergeCell ref="AL37:AM37"/>
    <mergeCell ref="Y38:AC38"/>
    <mergeCell ref="AL38:AM39"/>
    <mergeCell ref="AN38:AN39"/>
    <mergeCell ref="A39:A43"/>
    <mergeCell ref="B39:E41"/>
    <mergeCell ref="AL40:AM40"/>
    <mergeCell ref="Y41:Y42"/>
    <mergeCell ref="A34:A38"/>
    <mergeCell ref="B34:E36"/>
    <mergeCell ref="B37:B38"/>
    <mergeCell ref="C37:C38"/>
    <mergeCell ref="D37:D38"/>
    <mergeCell ref="E37:E38"/>
    <mergeCell ref="A49:A53"/>
    <mergeCell ref="B49:E51"/>
    <mergeCell ref="B52:B53"/>
    <mergeCell ref="C52:C53"/>
    <mergeCell ref="D52:D53"/>
    <mergeCell ref="E52:E53"/>
    <mergeCell ref="B42:B43"/>
    <mergeCell ref="C42:C43"/>
    <mergeCell ref="D42:D43"/>
    <mergeCell ref="E42:E43"/>
    <mergeCell ref="A44:A48"/>
    <mergeCell ref="B44:E46"/>
    <mergeCell ref="B47:B48"/>
    <mergeCell ref="C47:C48"/>
    <mergeCell ref="D47:D48"/>
    <mergeCell ref="E47:E48"/>
    <mergeCell ref="A59:A63"/>
    <mergeCell ref="B59:E61"/>
    <mergeCell ref="B62:B63"/>
    <mergeCell ref="C62:C63"/>
    <mergeCell ref="D62:D63"/>
    <mergeCell ref="E62:E63"/>
    <mergeCell ref="A54:A58"/>
    <mergeCell ref="B54:E56"/>
    <mergeCell ref="B57:B58"/>
    <mergeCell ref="C57:C58"/>
    <mergeCell ref="D57:D58"/>
    <mergeCell ref="E57:E58"/>
    <mergeCell ref="A69:A73"/>
    <mergeCell ref="B69:E71"/>
    <mergeCell ref="B72:B73"/>
    <mergeCell ref="C72:C73"/>
    <mergeCell ref="D72:D73"/>
    <mergeCell ref="E72:E73"/>
    <mergeCell ref="A64:A68"/>
    <mergeCell ref="B64:E66"/>
    <mergeCell ref="B67:B68"/>
    <mergeCell ref="C67:C68"/>
    <mergeCell ref="D67:D68"/>
    <mergeCell ref="E67:E68"/>
    <mergeCell ref="A79:A83"/>
    <mergeCell ref="B79:E81"/>
    <mergeCell ref="B82:B83"/>
    <mergeCell ref="C82:C83"/>
    <mergeCell ref="D82:D83"/>
    <mergeCell ref="E82:E83"/>
    <mergeCell ref="A74:A78"/>
    <mergeCell ref="B74:E76"/>
    <mergeCell ref="AB75:AE75"/>
    <mergeCell ref="AC76:AC77"/>
    <mergeCell ref="AD76:AE77"/>
    <mergeCell ref="B77:B78"/>
    <mergeCell ref="C77:C78"/>
    <mergeCell ref="D77:D78"/>
    <mergeCell ref="E77:E78"/>
    <mergeCell ref="Y78:AA78"/>
    <mergeCell ref="A89:A93"/>
    <mergeCell ref="B89:E91"/>
    <mergeCell ref="B92:B93"/>
    <mergeCell ref="C92:C93"/>
    <mergeCell ref="D92:D93"/>
    <mergeCell ref="E92:E93"/>
    <mergeCell ref="A84:A88"/>
    <mergeCell ref="B84:E86"/>
    <mergeCell ref="B87:B88"/>
    <mergeCell ref="C87:C88"/>
    <mergeCell ref="D87:D88"/>
    <mergeCell ref="E87:E88"/>
    <mergeCell ref="A99:A103"/>
    <mergeCell ref="B99:E101"/>
    <mergeCell ref="B102:B103"/>
    <mergeCell ref="C102:C103"/>
    <mergeCell ref="D102:D103"/>
    <mergeCell ref="E102:E103"/>
    <mergeCell ref="A94:A98"/>
    <mergeCell ref="B94:E96"/>
    <mergeCell ref="B97:B98"/>
    <mergeCell ref="C97:C98"/>
    <mergeCell ref="D97:D98"/>
    <mergeCell ref="E97:E98"/>
    <mergeCell ref="A109:A113"/>
    <mergeCell ref="B109:E111"/>
    <mergeCell ref="B112:B113"/>
    <mergeCell ref="C112:C113"/>
    <mergeCell ref="D112:D113"/>
    <mergeCell ref="E112:E113"/>
    <mergeCell ref="A104:A108"/>
    <mergeCell ref="B104:E106"/>
    <mergeCell ref="B107:B108"/>
    <mergeCell ref="C107:C108"/>
    <mergeCell ref="D107:D108"/>
    <mergeCell ref="E107:E108"/>
    <mergeCell ref="A119:A123"/>
    <mergeCell ref="B119:E121"/>
    <mergeCell ref="B122:B123"/>
    <mergeCell ref="C122:C123"/>
    <mergeCell ref="D122:D123"/>
    <mergeCell ref="E122:E123"/>
    <mergeCell ref="A114:A118"/>
    <mergeCell ref="B114:E116"/>
    <mergeCell ref="B117:B118"/>
    <mergeCell ref="C117:C118"/>
    <mergeCell ref="D117:D118"/>
    <mergeCell ref="E117:E118"/>
    <mergeCell ref="A129:A133"/>
    <mergeCell ref="B129:E131"/>
    <mergeCell ref="B132:B133"/>
    <mergeCell ref="C132:C133"/>
    <mergeCell ref="D132:D133"/>
    <mergeCell ref="E132:E133"/>
    <mergeCell ref="A124:A128"/>
    <mergeCell ref="B124:E126"/>
    <mergeCell ref="B127:B128"/>
    <mergeCell ref="C127:C128"/>
    <mergeCell ref="D127:D128"/>
    <mergeCell ref="E127:E128"/>
    <mergeCell ref="A139:A143"/>
    <mergeCell ref="B139:E141"/>
    <mergeCell ref="B142:B143"/>
    <mergeCell ref="C142:C143"/>
    <mergeCell ref="D142:D143"/>
    <mergeCell ref="E142:E143"/>
    <mergeCell ref="A134:A138"/>
    <mergeCell ref="B134:E136"/>
    <mergeCell ref="B137:B138"/>
    <mergeCell ref="C137:C138"/>
    <mergeCell ref="D137:D138"/>
    <mergeCell ref="E137:E138"/>
    <mergeCell ref="A149:A153"/>
    <mergeCell ref="B149:E151"/>
    <mergeCell ref="B152:B153"/>
    <mergeCell ref="C152:C153"/>
    <mergeCell ref="D152:D153"/>
    <mergeCell ref="E152:E153"/>
    <mergeCell ref="A144:A148"/>
    <mergeCell ref="B144:E146"/>
    <mergeCell ref="B147:B148"/>
    <mergeCell ref="C147:C148"/>
    <mergeCell ref="D147:D148"/>
    <mergeCell ref="E147:E148"/>
    <mergeCell ref="C162:E163"/>
    <mergeCell ref="H162:I162"/>
    <mergeCell ref="Q162:R162"/>
    <mergeCell ref="T162:W162"/>
    <mergeCell ref="Q163:R163"/>
    <mergeCell ref="T163:U163"/>
    <mergeCell ref="V163:W163"/>
    <mergeCell ref="A154:A158"/>
    <mergeCell ref="B154:E156"/>
    <mergeCell ref="B157:B158"/>
    <mergeCell ref="C157:C158"/>
    <mergeCell ref="D157:D158"/>
    <mergeCell ref="E157:E158"/>
    <mergeCell ref="B178:E178"/>
    <mergeCell ref="H178:K178"/>
    <mergeCell ref="L178:O178"/>
    <mergeCell ref="P178:S178"/>
    <mergeCell ref="C169:E169"/>
    <mergeCell ref="C170:E170"/>
    <mergeCell ref="C171:E171"/>
    <mergeCell ref="C172:E172"/>
    <mergeCell ref="R174:U174"/>
    <mergeCell ref="G175:K176"/>
    <mergeCell ref="T178:W178"/>
    <mergeCell ref="AI37:AJ37"/>
    <mergeCell ref="AI38:AJ38"/>
    <mergeCell ref="AI39:AJ39"/>
    <mergeCell ref="Y40:AH40"/>
    <mergeCell ref="Z41:Z42"/>
    <mergeCell ref="AA41:AA42"/>
    <mergeCell ref="AB41:AB42"/>
    <mergeCell ref="G177:J177"/>
    <mergeCell ref="K177:R177"/>
    <mergeCell ref="Q164:R164"/>
    <mergeCell ref="T164:U164"/>
    <mergeCell ref="V164:W164"/>
    <mergeCell ref="Q165:R165"/>
    <mergeCell ref="Q166:R166"/>
    <mergeCell ref="Q167:R167"/>
    <mergeCell ref="H160:I160"/>
    <mergeCell ref="P160:Q160"/>
    <mergeCell ref="T160:U160"/>
    <mergeCell ref="AC78:AC79"/>
    <mergeCell ref="AD78:AE79"/>
    <mergeCell ref="AC41:AC42"/>
    <mergeCell ref="AD41:AD42"/>
    <mergeCell ref="AE41:AE42"/>
  </mergeCells>
  <dataValidations count="1">
    <dataValidation type="list" allowBlank="1" showInputMessage="1" showErrorMessage="1" sqref="F7 F152 F147 F142 F137 F132 F122 F92 F117 F112 F107 F102 F97 F87 F57 F82 F77 F72 F67 F62 F52 F157 F47 F42 F37 F32 F27 F17 F22 F12 F127">
      <formula1>"SAT, OTH"</formula1>
    </dataValidation>
  </dataValidations>
  <hyperlinks>
    <hyperlink ref="Y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2026-08-03T08:44:29Z</dcterms:modified>
</cp:coreProperties>
</file>